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8" yWindow="4020" windowWidth="15480" windowHeight="7812" activeTab="0"/>
  </bookViews>
  <sheets>
    <sheet name="Плевен" sheetId="1" r:id="rId1"/>
    <sheet name="Обобщение" sheetId="2" r:id="rId2"/>
  </sheets>
  <definedNames/>
  <calcPr fullCalcOnLoad="1"/>
</workbook>
</file>

<file path=xl/sharedStrings.xml><?xml version="1.0" encoding="utf-8"?>
<sst xmlns="http://schemas.openxmlformats.org/spreadsheetml/2006/main" count="574" uniqueCount="84">
  <si>
    <t>РИОСВ</t>
  </si>
  <si>
    <t xml:space="preserve"> № по ред</t>
  </si>
  <si>
    <t>Вид на депото (Регионално или Общинско) и наименование</t>
  </si>
  <si>
    <t>Община</t>
  </si>
  <si>
    <t xml:space="preserve">Количество депонирани отпадъци </t>
  </si>
  <si>
    <t>Размер на отчисленията</t>
  </si>
  <si>
    <t>Следва да постъпят в сметката на РИОСВ отчисления по чл. чл. 60 от ЗУО</t>
  </si>
  <si>
    <t>Следва да постъпят в сметката на РИОСВ отчисления по чл. 64 от ЗУО</t>
  </si>
  <si>
    <t>Обща сума на отчисленията, които следва да постъпят</t>
  </si>
  <si>
    <t>месец</t>
  </si>
  <si>
    <t>количество (тонове)</t>
  </si>
  <si>
    <t xml:space="preserve"> по чл. 60 от ЗУО (лв/тон)</t>
  </si>
  <si>
    <t>почл. 64 от  ЗУО (лв/тон)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</si>
  <si>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</si>
  <si>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</si>
  <si>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</si>
  <si>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</si>
  <si>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</si>
  <si>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</si>
  <si>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</si>
  <si>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</si>
  <si>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</si>
  <si>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</si>
  <si>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</si>
  <si>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</si>
  <si>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ОБЩО</t>
  </si>
  <si>
    <t>Плевен</t>
  </si>
  <si>
    <t>Регионално депо Троян Априлци</t>
  </si>
  <si>
    <t>Дължима лихва за отчисленията по чл. 20 от Наредба №7</t>
  </si>
  <si>
    <t>Натрупана лихва за отчисленията по чл. 64 от ЗУО</t>
  </si>
  <si>
    <t>Изразходени средства (лв.)</t>
  </si>
  <si>
    <t>Депонирани количества НО, за които отчисленията по чл. 20 от Наредба №7 се увеличават с 15 на сто</t>
  </si>
  <si>
    <t>Дължими отчисления по чл. 20, ал. 3 от Наредба № 7 (лв.)</t>
  </si>
  <si>
    <t>чл. 60 от ЗУО</t>
  </si>
  <si>
    <t>чл. 64 от ЗУО</t>
  </si>
  <si>
    <t xml:space="preserve">Постъпили в сметката на РИОСВ отчисления </t>
  </si>
  <si>
    <t>Остава да постъпят по чл. 60 от ЗУО (лв.)</t>
  </si>
  <si>
    <t>Остава да постъпят по чл. 64 от ЗУО (лв.)</t>
  </si>
  <si>
    <t>Регионално депо Ловеч</t>
  </si>
  <si>
    <t>Априлци</t>
  </si>
  <si>
    <t xml:space="preserve">Троян  </t>
  </si>
  <si>
    <t xml:space="preserve">други </t>
  </si>
  <si>
    <t>в т.ч.</t>
  </si>
  <si>
    <t>Ловеч</t>
  </si>
  <si>
    <t>Летница</t>
  </si>
  <si>
    <t>Угърчин</t>
  </si>
  <si>
    <t>Други</t>
  </si>
  <si>
    <t>по чл. 64 от  ЗУО (лв/тон)</t>
  </si>
  <si>
    <t>Регионално депо Луковит</t>
  </si>
  <si>
    <t>Луковит, Тетевен, Червен бряг, Ябланица, Роман</t>
  </si>
  <si>
    <t>Луковит</t>
  </si>
  <si>
    <t>Тетевен</t>
  </si>
  <si>
    <t>Червен бряг</t>
  </si>
  <si>
    <t>Ябланица</t>
  </si>
  <si>
    <t>Роман</t>
  </si>
  <si>
    <t>други</t>
  </si>
  <si>
    <t>Регионално депо Никопол</t>
  </si>
  <si>
    <t>Никопол, Белене, Левски, Павликени, Свищов</t>
  </si>
  <si>
    <t>Регионално депо Плевен</t>
  </si>
  <si>
    <t>Белене</t>
  </si>
  <si>
    <t>Левски</t>
  </si>
  <si>
    <t xml:space="preserve"> Павликени</t>
  </si>
  <si>
    <t xml:space="preserve">Никопол </t>
  </si>
  <si>
    <t>Свищов</t>
  </si>
  <si>
    <t>Гулянци</t>
  </si>
  <si>
    <t>Долни Дъбник</t>
  </si>
  <si>
    <t>Долна Митрополия</t>
  </si>
  <si>
    <t>Искър</t>
  </si>
  <si>
    <t>Пордим</t>
  </si>
  <si>
    <t xml:space="preserve">Троян  Априлци </t>
  </si>
  <si>
    <t>Регионално депо Троян Априлци - общо</t>
  </si>
  <si>
    <t xml:space="preserve">Ловеч,   Летница,  Угърчин </t>
  </si>
  <si>
    <t>Регионално депо Ловеч - общо</t>
  </si>
  <si>
    <t>общо</t>
  </si>
  <si>
    <t xml:space="preserve">Плевен, Гулянци, Д.Дъбник, Д.Митрополия, Искър, Пордим </t>
  </si>
  <si>
    <t>Kоличества депонирани отпадъци на действащите регионални депа в обхвата на РИОСВ Плевен; заплатени отчисления за депониране, съгласно чл. 60 и чл. 64 от ЗУО по общини  и натрупани суми от отчисленията за периода до юни 2017г.</t>
  </si>
  <si>
    <t xml:space="preserve"> </t>
  </si>
  <si>
    <t>Kоличества депонирани отпадъци на действащите депа в обхвата на РИОСВ Плевен и заплатени отчисления за депониране, съгласно чл. 60 и чл. 64 от ЗУО по общини за периода януари ÷ декември 2018г. Натрупани суми от отчисленията за периода 2011г. ÷ 2018г.</t>
  </si>
  <si>
    <t>2011 - 31.12.2017г.</t>
  </si>
  <si>
    <t>4.4.16 - 31.12.2017г.</t>
  </si>
  <si>
    <t>7.6.16 - 31.12.2017г.</t>
  </si>
  <si>
    <t>12.9.16 - 31.12.2017г.</t>
  </si>
  <si>
    <t xml:space="preserve">  </t>
  </si>
  <si>
    <r>
      <t>34920 лв. - Закупуване транспортно-подемна техника, обезпечаваща функционирането на общинската система за управление на отпадъците</t>
    </r>
    <r>
      <rPr>
        <sz val="9"/>
        <color indexed="8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</si>
</sst>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2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0\ &quot;лв.&quot;"/>
    <numFmt numFmtId="173" formatCode="&quot;Да&quot;;&quot;Да&quot;;&quot;Не&quot;"/>
    <numFmt numFmtId="174" formatCode="&quot;Истина&quot;;&quot; Истина &quot;;&quot; Неистина &quot;"/>
    <numFmt numFmtId="175" formatCode="&quot;Включено&quot;;&quot; Включено &quot;;&quot; Изключено &quot;"/>
    <numFmt numFmtId="176" formatCode="[$¥€-2]\ #,##0.00_);[Red]\([$¥€-2]\ #,##0.00\)"/>
    <numFmt numFmtId="177" formatCode="[$€-2]\ #,##0.00_);[Red]\([$€-2]\ #,##0.00\)"/>
  </numFmts>
  <fonts count="37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10"/>
      <color indexed="8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12"/>
      <name val="Times New Roman"/>
      <family val="1"/>
    </font>
    <font>
      <b/>
      <sz val="9"/>
      <color indexed="57"/>
      <name val="Times New Roman"/>
      <family val="1"/>
    </font>
    <font>
      <b/>
      <sz val="9"/>
      <color indexed="20"/>
      <name val="Times New Roman"/>
      <family val="1"/>
    </font>
    <font>
      <b/>
      <sz val="9"/>
      <color indexed="53"/>
      <name val="Times New Roman"/>
      <family val="1"/>
    </font>
    <font>
      <b/>
      <sz val="10"/>
      <color indexed="41"/>
      <name val="Times New Roman"/>
      <family val="1"/>
    </font>
    <font>
      <b/>
      <sz val="10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" fillId="20" borderId="1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2" fillId="7" borderId="2" applyNumberFormat="0" applyAlignment="0" applyProtection="0"/>
    <xf numFmtId="0" fontId="23" fillId="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21" borderId="6" applyNumberFormat="0" applyAlignment="0" applyProtection="0"/>
    <xf numFmtId="0" fontId="29" fillId="21" borderId="2" applyNumberFormat="0" applyAlignment="0" applyProtection="0"/>
    <xf numFmtId="0" fontId="30" fillId="22" borderId="7" applyNumberFormat="0" applyAlignment="0" applyProtection="0"/>
    <xf numFmtId="0" fontId="31" fillId="3" borderId="0" applyNumberFormat="0" applyBorder="0" applyAlignment="0" applyProtection="0"/>
    <xf numFmtId="0" fontId="32" fillId="23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</cellStyleXfs>
  <cellXfs count="179">
    <xf numFmtId="0" fontId="0" fillId="0" borderId="0" xfId="0" applyAlignment="1">
      <alignment/>
    </xf>
    <xf numFmtId="0" fontId="3" fillId="24" borderId="0" xfId="0" applyFont="1" applyFill="1" applyBorder="1" applyAlignment="1">
      <alignment/>
    </xf>
    <xf numFmtId="0" fontId="2" fillId="24" borderId="10" xfId="0" applyFont="1" applyFill="1" applyBorder="1" applyAlignment="1">
      <alignment/>
    </xf>
    <xf numFmtId="0" fontId="3" fillId="10" borderId="11" xfId="0" applyFont="1" applyFill="1" applyBorder="1" applyAlignment="1">
      <alignment/>
    </xf>
    <xf numFmtId="0" fontId="3" fillId="10" borderId="12" xfId="0" applyFont="1" applyFill="1" applyBorder="1" applyAlignment="1">
      <alignment/>
    </xf>
    <xf numFmtId="0" fontId="4" fillId="10" borderId="12" xfId="0" applyFont="1" applyFill="1" applyBorder="1" applyAlignment="1">
      <alignment horizontal="center"/>
    </xf>
    <xf numFmtId="0" fontId="5" fillId="0" borderId="13" xfId="0" applyFont="1" applyBorder="1" applyAlignment="1">
      <alignment horizontal="center" vertical="center" wrapText="1" shrinkToFit="1"/>
    </xf>
    <xf numFmtId="0" fontId="5" fillId="25" borderId="13" xfId="0" applyFont="1" applyFill="1" applyBorder="1" applyAlignment="1">
      <alignment horizontal="center" vertical="center" wrapText="1" shrinkToFit="1"/>
    </xf>
    <xf numFmtId="0" fontId="5" fillId="26" borderId="13" xfId="0" applyFont="1" applyFill="1" applyBorder="1" applyAlignment="1">
      <alignment horizontal="center" vertical="center" wrapText="1"/>
    </xf>
    <xf numFmtId="0" fontId="7" fillId="27" borderId="11" xfId="0" applyFont="1" applyFill="1" applyBorder="1" applyAlignment="1">
      <alignment horizontal="center" vertical="center" wrapText="1"/>
    </xf>
    <xf numFmtId="0" fontId="7" fillId="27" borderId="13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/>
    </xf>
    <xf numFmtId="172" fontId="6" fillId="0" borderId="15" xfId="0" applyNumberFormat="1" applyFont="1" applyBorder="1" applyAlignment="1">
      <alignment horizontal="right" vertical="center"/>
    </xf>
    <xf numFmtId="172" fontId="6" fillId="0" borderId="16" xfId="0" applyNumberFormat="1" applyFont="1" applyBorder="1" applyAlignment="1">
      <alignment horizontal="right" vertical="center"/>
    </xf>
    <xf numFmtId="172" fontId="6" fillId="0" borderId="15" xfId="0" applyNumberFormat="1" applyFont="1" applyBorder="1" applyAlignment="1">
      <alignment vertical="center"/>
    </xf>
    <xf numFmtId="172" fontId="6" fillId="0" borderId="17" xfId="0" applyNumberFormat="1" applyFont="1" applyBorder="1" applyAlignment="1">
      <alignment vertical="center"/>
    </xf>
    <xf numFmtId="172" fontId="6" fillId="0" borderId="18" xfId="0" applyNumberFormat="1" applyFont="1" applyBorder="1" applyAlignment="1">
      <alignment horizontal="right" vertical="center"/>
    </xf>
    <xf numFmtId="172" fontId="6" fillId="0" borderId="14" xfId="0" applyNumberFormat="1" applyFont="1" applyBorder="1" applyAlignment="1">
      <alignment horizontal="right" vertical="center"/>
    </xf>
    <xf numFmtId="172" fontId="6" fillId="0" borderId="18" xfId="0" applyNumberFormat="1" applyFont="1" applyBorder="1" applyAlignment="1">
      <alignment vertical="center"/>
    </xf>
    <xf numFmtId="172" fontId="6" fillId="0" borderId="19" xfId="0" applyNumberFormat="1" applyFont="1" applyBorder="1" applyAlignment="1">
      <alignment vertical="center"/>
    </xf>
    <xf numFmtId="172" fontId="6" fillId="0" borderId="20" xfId="0" applyNumberFormat="1" applyFont="1" applyBorder="1" applyAlignment="1">
      <alignment horizontal="right" vertical="center"/>
    </xf>
    <xf numFmtId="172" fontId="6" fillId="0" borderId="20" xfId="0" applyNumberFormat="1" applyFont="1" applyBorder="1" applyAlignment="1">
      <alignment vertical="center"/>
    </xf>
    <xf numFmtId="172" fontId="6" fillId="0" borderId="21" xfId="0" applyNumberFormat="1" applyFont="1" applyBorder="1" applyAlignment="1">
      <alignment vertical="center"/>
    </xf>
    <xf numFmtId="0" fontId="6" fillId="24" borderId="11" xfId="0" applyFont="1" applyFill="1" applyBorder="1" applyAlignment="1">
      <alignment/>
    </xf>
    <xf numFmtId="0" fontId="6" fillId="24" borderId="13" xfId="0" applyFont="1" applyFill="1" applyBorder="1" applyAlignment="1">
      <alignment/>
    </xf>
    <xf numFmtId="0" fontId="6" fillId="24" borderId="12" xfId="0" applyFont="1" applyFill="1" applyBorder="1" applyAlignment="1">
      <alignment/>
    </xf>
    <xf numFmtId="0" fontId="5" fillId="24" borderId="13" xfId="0" applyFont="1" applyFill="1" applyBorder="1" applyAlignment="1">
      <alignment/>
    </xf>
    <xf numFmtId="3" fontId="5" fillId="24" borderId="13" xfId="0" applyNumberFormat="1" applyFont="1" applyFill="1" applyBorder="1" applyAlignment="1">
      <alignment/>
    </xf>
    <xf numFmtId="0" fontId="6" fillId="0" borderId="22" xfId="0" applyFont="1" applyBorder="1" applyAlignment="1">
      <alignment horizontal="left" vertical="center"/>
    </xf>
    <xf numFmtId="0" fontId="6" fillId="24" borderId="23" xfId="0" applyFont="1" applyFill="1" applyBorder="1" applyAlignment="1">
      <alignment/>
    </xf>
    <xf numFmtId="0" fontId="6" fillId="24" borderId="24" xfId="0" applyFont="1" applyFill="1" applyBorder="1" applyAlignment="1">
      <alignment/>
    </xf>
    <xf numFmtId="0" fontId="5" fillId="24" borderId="25" xfId="0" applyFont="1" applyFill="1" applyBorder="1" applyAlignment="1">
      <alignment/>
    </xf>
    <xf numFmtId="0" fontId="6" fillId="24" borderId="13" xfId="0" applyFont="1" applyFill="1" applyBorder="1" applyAlignment="1">
      <alignment horizontal="center"/>
    </xf>
    <xf numFmtId="172" fontId="9" fillId="0" borderId="18" xfId="0" applyNumberFormat="1" applyFont="1" applyBorder="1" applyAlignment="1">
      <alignment vertical="center"/>
    </xf>
    <xf numFmtId="172" fontId="9" fillId="0" borderId="19" xfId="0" applyNumberFormat="1" applyFont="1" applyBorder="1" applyAlignment="1">
      <alignment vertical="center"/>
    </xf>
    <xf numFmtId="0" fontId="2" fillId="10" borderId="12" xfId="0" applyFont="1" applyFill="1" applyBorder="1" applyAlignment="1">
      <alignment/>
    </xf>
    <xf numFmtId="0" fontId="7" fillId="21" borderId="23" xfId="0" applyFont="1" applyFill="1" applyBorder="1" applyAlignment="1">
      <alignment horizontal="center" vertical="center" wrapText="1"/>
    </xf>
    <xf numFmtId="0" fontId="7" fillId="21" borderId="25" xfId="0" applyFont="1" applyFill="1" applyBorder="1" applyAlignment="1">
      <alignment horizontal="center" vertical="center" wrapText="1"/>
    </xf>
    <xf numFmtId="0" fontId="7" fillId="21" borderId="0" xfId="0" applyFont="1" applyFill="1" applyBorder="1" applyAlignment="1">
      <alignment horizontal="center" vertical="center" wrapText="1"/>
    </xf>
    <xf numFmtId="0" fontId="7" fillId="21" borderId="23" xfId="0" applyFont="1" applyFill="1" applyBorder="1" applyAlignment="1" applyProtection="1">
      <alignment horizontal="center" vertical="center" wrapText="1"/>
      <protection locked="0"/>
    </xf>
    <xf numFmtId="0" fontId="7" fillId="21" borderId="24" xfId="0" applyFont="1" applyFill="1" applyBorder="1" applyAlignment="1">
      <alignment horizontal="center" vertical="center" wrapText="1"/>
    </xf>
    <xf numFmtId="0" fontId="7" fillId="21" borderId="25" xfId="0" applyFont="1" applyFill="1" applyBorder="1" applyAlignment="1">
      <alignment horizontal="center"/>
    </xf>
    <xf numFmtId="0" fontId="0" fillId="21" borderId="0" xfId="0" applyFill="1" applyAlignment="1">
      <alignment/>
    </xf>
    <xf numFmtId="0" fontId="6" fillId="27" borderId="26" xfId="0" applyFont="1" applyFill="1" applyBorder="1" applyAlignment="1">
      <alignment horizontal="center" vertical="center" wrapText="1"/>
    </xf>
    <xf numFmtId="172" fontId="5" fillId="24" borderId="13" xfId="0" applyNumberFormat="1" applyFont="1" applyFill="1" applyBorder="1" applyAlignment="1">
      <alignment horizontal="center"/>
    </xf>
    <xf numFmtId="172" fontId="5" fillId="24" borderId="27" xfId="0" applyNumberFormat="1" applyFont="1" applyFill="1" applyBorder="1" applyAlignment="1">
      <alignment horizontal="center"/>
    </xf>
    <xf numFmtId="0" fontId="7" fillId="9" borderId="25" xfId="0" applyFont="1" applyFill="1" applyBorder="1" applyAlignment="1">
      <alignment horizontal="center" vertical="center" wrapText="1"/>
    </xf>
    <xf numFmtId="0" fontId="7" fillId="9" borderId="23" xfId="0" applyFont="1" applyFill="1" applyBorder="1" applyAlignment="1">
      <alignment horizontal="center" vertical="center" wrapText="1"/>
    </xf>
    <xf numFmtId="4" fontId="6" fillId="0" borderId="15" xfId="0" applyNumberFormat="1" applyFont="1" applyBorder="1" applyAlignment="1">
      <alignment vertical="center"/>
    </xf>
    <xf numFmtId="0" fontId="11" fillId="24" borderId="25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wrapText="1"/>
    </xf>
    <xf numFmtId="4" fontId="5" fillId="24" borderId="13" xfId="0" applyNumberFormat="1" applyFont="1" applyFill="1" applyBorder="1" applyAlignment="1">
      <alignment/>
    </xf>
    <xf numFmtId="0" fontId="12" fillId="21" borderId="25" xfId="0" applyFont="1" applyFill="1" applyBorder="1" applyAlignment="1">
      <alignment horizontal="center" vertical="center" wrapText="1"/>
    </xf>
    <xf numFmtId="4" fontId="7" fillId="21" borderId="25" xfId="0" applyNumberFormat="1" applyFont="1" applyFill="1" applyBorder="1" applyAlignment="1">
      <alignment horizontal="center" vertical="center" wrapText="1"/>
    </xf>
    <xf numFmtId="4" fontId="7" fillId="21" borderId="24" xfId="0" applyNumberFormat="1" applyFont="1" applyFill="1" applyBorder="1" applyAlignment="1">
      <alignment horizontal="center" vertical="center" wrapText="1"/>
    </xf>
    <xf numFmtId="4" fontId="7" fillId="9" borderId="25" xfId="0" applyNumberFormat="1" applyFont="1" applyFill="1" applyBorder="1" applyAlignment="1">
      <alignment horizontal="center" vertical="center" wrapText="1"/>
    </xf>
    <xf numFmtId="4" fontId="7" fillId="9" borderId="23" xfId="0" applyNumberFormat="1" applyFont="1" applyFill="1" applyBorder="1" applyAlignment="1">
      <alignment horizontal="center" vertical="center" wrapText="1"/>
    </xf>
    <xf numFmtId="4" fontId="5" fillId="9" borderId="25" xfId="0" applyNumberFormat="1" applyFont="1" applyFill="1" applyBorder="1" applyAlignment="1">
      <alignment horizontal="center" vertical="center" wrapText="1"/>
    </xf>
    <xf numFmtId="4" fontId="5" fillId="9" borderId="23" xfId="0" applyNumberFormat="1" applyFont="1" applyFill="1" applyBorder="1" applyAlignment="1">
      <alignment horizontal="center" vertical="center" wrapText="1"/>
    </xf>
    <xf numFmtId="4" fontId="5" fillId="21" borderId="25" xfId="0" applyNumberFormat="1" applyFont="1" applyFill="1" applyBorder="1" applyAlignment="1">
      <alignment horizontal="center" vertical="center" wrapText="1"/>
    </xf>
    <xf numFmtId="2" fontId="0" fillId="0" borderId="13" xfId="0" applyNumberFormat="1" applyBorder="1" applyAlignment="1">
      <alignment/>
    </xf>
    <xf numFmtId="0" fontId="0" fillId="4" borderId="13" xfId="0" applyFill="1" applyBorder="1" applyAlignment="1">
      <alignment/>
    </xf>
    <xf numFmtId="0" fontId="0" fillId="4" borderId="13" xfId="0" applyFill="1" applyBorder="1" applyAlignment="1">
      <alignment wrapText="1"/>
    </xf>
    <xf numFmtId="2" fontId="0" fillId="4" borderId="13" xfId="0" applyNumberFormat="1" applyFill="1" applyBorder="1" applyAlignment="1">
      <alignment/>
    </xf>
    <xf numFmtId="0" fontId="0" fillId="4" borderId="0" xfId="0" applyFill="1" applyAlignment="1">
      <alignment/>
    </xf>
    <xf numFmtId="0" fontId="0" fillId="28" borderId="13" xfId="0" applyFill="1" applyBorder="1" applyAlignment="1">
      <alignment/>
    </xf>
    <xf numFmtId="0" fontId="0" fillId="28" borderId="13" xfId="0" applyFill="1" applyBorder="1" applyAlignment="1">
      <alignment wrapText="1"/>
    </xf>
    <xf numFmtId="2" fontId="0" fillId="28" borderId="13" xfId="0" applyNumberFormat="1" applyFill="1" applyBorder="1" applyAlignment="1">
      <alignment/>
    </xf>
    <xf numFmtId="0" fontId="0" fillId="28" borderId="0" xfId="0" applyFill="1" applyAlignment="1">
      <alignment/>
    </xf>
    <xf numFmtId="0" fontId="0" fillId="23" borderId="13" xfId="0" applyFill="1" applyBorder="1" applyAlignment="1">
      <alignment/>
    </xf>
    <xf numFmtId="0" fontId="0" fillId="23" borderId="13" xfId="0" applyFill="1" applyBorder="1" applyAlignment="1">
      <alignment wrapText="1"/>
    </xf>
    <xf numFmtId="2" fontId="0" fillId="23" borderId="13" xfId="0" applyNumberFormat="1" applyFill="1" applyBorder="1" applyAlignment="1">
      <alignment/>
    </xf>
    <xf numFmtId="0" fontId="0" fillId="23" borderId="0" xfId="0" applyFill="1" applyAlignment="1">
      <alignment/>
    </xf>
    <xf numFmtId="0" fontId="0" fillId="5" borderId="13" xfId="0" applyFill="1" applyBorder="1" applyAlignment="1">
      <alignment/>
    </xf>
    <xf numFmtId="0" fontId="0" fillId="5" borderId="13" xfId="0" applyFill="1" applyBorder="1" applyAlignment="1">
      <alignment wrapText="1"/>
    </xf>
    <xf numFmtId="2" fontId="0" fillId="5" borderId="13" xfId="0" applyNumberFormat="1" applyFill="1" applyBorder="1" applyAlignment="1">
      <alignment/>
    </xf>
    <xf numFmtId="0" fontId="0" fillId="5" borderId="0" xfId="0" applyFill="1" applyAlignment="1">
      <alignment/>
    </xf>
    <xf numFmtId="0" fontId="0" fillId="3" borderId="13" xfId="0" applyFill="1" applyBorder="1" applyAlignment="1">
      <alignment/>
    </xf>
    <xf numFmtId="0" fontId="0" fillId="3" borderId="13" xfId="0" applyFill="1" applyBorder="1" applyAlignment="1">
      <alignment wrapText="1"/>
    </xf>
    <xf numFmtId="2" fontId="0" fillId="3" borderId="13" xfId="0" applyNumberFormat="1" applyFill="1" applyBorder="1" applyAlignment="1">
      <alignment/>
    </xf>
    <xf numFmtId="0" fontId="0" fillId="3" borderId="0" xfId="0" applyFill="1" applyAlignment="1">
      <alignment/>
    </xf>
    <xf numFmtId="4" fontId="9" fillId="0" borderId="15" xfId="0" applyNumberFormat="1" applyFont="1" applyBorder="1" applyAlignment="1">
      <alignment vertical="center"/>
    </xf>
    <xf numFmtId="172" fontId="6" fillId="0" borderId="19" xfId="0" applyNumberFormat="1" applyFont="1" applyFill="1" applyBorder="1" applyAlignment="1">
      <alignment vertical="center"/>
    </xf>
    <xf numFmtId="172" fontId="6" fillId="0" borderId="14" xfId="0" applyNumberFormat="1" applyFont="1" applyFill="1" applyBorder="1" applyAlignment="1">
      <alignment horizontal="right" vertical="center"/>
    </xf>
    <xf numFmtId="172" fontId="6" fillId="0" borderId="18" xfId="0" applyNumberFormat="1" applyFont="1" applyFill="1" applyBorder="1" applyAlignment="1">
      <alignment horizontal="right" vertical="center"/>
    </xf>
    <xf numFmtId="4" fontId="7" fillId="28" borderId="25" xfId="0" applyNumberFormat="1" applyFont="1" applyFill="1" applyBorder="1" applyAlignment="1">
      <alignment horizontal="center" vertical="center" wrapText="1"/>
    </xf>
    <xf numFmtId="4" fontId="7" fillId="28" borderId="24" xfId="0" applyNumberFormat="1" applyFont="1" applyFill="1" applyBorder="1" applyAlignment="1">
      <alignment horizontal="center" vertical="center" wrapText="1"/>
    </xf>
    <xf numFmtId="0" fontId="18" fillId="28" borderId="25" xfId="0" applyFont="1" applyFill="1" applyBorder="1" applyAlignment="1">
      <alignment horizontal="center" vertical="center" wrapText="1"/>
    </xf>
    <xf numFmtId="4" fontId="19" fillId="28" borderId="25" xfId="0" applyNumberFormat="1" applyFont="1" applyFill="1" applyBorder="1" applyAlignment="1">
      <alignment horizontal="center" vertical="center" wrapText="1"/>
    </xf>
    <xf numFmtId="4" fontId="19" fillId="28" borderId="24" xfId="0" applyNumberFormat="1" applyFont="1" applyFill="1" applyBorder="1" applyAlignment="1">
      <alignment horizontal="center" vertical="center" wrapText="1"/>
    </xf>
    <xf numFmtId="0" fontId="19" fillId="28" borderId="24" xfId="0" applyFont="1" applyFill="1" applyBorder="1" applyAlignment="1">
      <alignment horizontal="center" vertical="center" wrapText="1"/>
    </xf>
    <xf numFmtId="4" fontId="5" fillId="28" borderId="25" xfId="0" applyNumberFormat="1" applyFont="1" applyFill="1" applyBorder="1" applyAlignment="1">
      <alignment horizontal="center" vertical="center" wrapText="1"/>
    </xf>
    <xf numFmtId="4" fontId="5" fillId="28" borderId="24" xfId="0" applyNumberFormat="1" applyFont="1" applyFill="1" applyBorder="1" applyAlignment="1">
      <alignment horizontal="center" vertical="center" wrapText="1"/>
    </xf>
    <xf numFmtId="0" fontId="7" fillId="28" borderId="25" xfId="0" applyFont="1" applyFill="1" applyBorder="1" applyAlignment="1">
      <alignment horizontal="center" vertical="center" wrapText="1"/>
    </xf>
    <xf numFmtId="0" fontId="7" fillId="28" borderId="24" xfId="0" applyFont="1" applyFill="1" applyBorder="1" applyAlignment="1">
      <alignment horizontal="center" vertical="center" wrapText="1"/>
    </xf>
    <xf numFmtId="172" fontId="6" fillId="0" borderId="23" xfId="0" applyNumberFormat="1" applyFont="1" applyBorder="1" applyAlignment="1">
      <alignment horizontal="center" vertical="center"/>
    </xf>
    <xf numFmtId="172" fontId="6" fillId="0" borderId="28" xfId="0" applyNumberFormat="1" applyFont="1" applyBorder="1" applyAlignment="1">
      <alignment horizontal="center" vertical="center"/>
    </xf>
    <xf numFmtId="172" fontId="6" fillId="0" borderId="29" xfId="0" applyNumberFormat="1" applyFont="1" applyBorder="1" applyAlignment="1">
      <alignment horizontal="center" vertical="center"/>
    </xf>
    <xf numFmtId="0" fontId="5" fillId="0" borderId="25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3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top"/>
    </xf>
    <xf numFmtId="0" fontId="5" fillId="0" borderId="28" xfId="0" applyFont="1" applyBorder="1" applyAlignment="1">
      <alignment horizontal="center" vertical="top"/>
    </xf>
    <xf numFmtId="0" fontId="5" fillId="0" borderId="29" xfId="0" applyFont="1" applyBorder="1" applyAlignment="1">
      <alignment horizontal="center" vertical="top"/>
    </xf>
    <xf numFmtId="0" fontId="5" fillId="0" borderId="2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172" fontId="6" fillId="0" borderId="25" xfId="0" applyNumberFormat="1" applyFont="1" applyBorder="1" applyAlignment="1">
      <alignment horizontal="center" vertical="center"/>
    </xf>
    <xf numFmtId="172" fontId="6" fillId="0" borderId="10" xfId="0" applyNumberFormat="1" applyFont="1" applyBorder="1" applyAlignment="1">
      <alignment horizontal="center" vertical="center"/>
    </xf>
    <xf numFmtId="172" fontId="6" fillId="0" borderId="26" xfId="0" applyNumberFormat="1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0" fillId="29" borderId="32" xfId="0" applyFont="1" applyFill="1" applyBorder="1" applyAlignment="1">
      <alignment horizontal="left" vertical="top" wrapText="1"/>
    </xf>
    <xf numFmtId="0" fontId="10" fillId="29" borderId="33" xfId="0" applyFont="1" applyFill="1" applyBorder="1" applyAlignment="1">
      <alignment horizontal="left" vertical="top" wrapText="1"/>
    </xf>
    <xf numFmtId="0" fontId="10" fillId="29" borderId="34" xfId="0" applyFont="1" applyFill="1" applyBorder="1" applyAlignment="1">
      <alignment horizontal="left" vertical="top" wrapText="1"/>
    </xf>
    <xf numFmtId="0" fontId="14" fillId="0" borderId="25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2" fillId="24" borderId="28" xfId="0" applyFont="1" applyFill="1" applyBorder="1" applyAlignment="1">
      <alignment horizontal="center"/>
    </xf>
    <xf numFmtId="0" fontId="2" fillId="24" borderId="35" xfId="0" applyFont="1" applyFill="1" applyBorder="1" applyAlignment="1">
      <alignment horizontal="center"/>
    </xf>
    <xf numFmtId="0" fontId="17" fillId="0" borderId="25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center" vertical="center" wrapText="1" shrinkToFit="1"/>
    </xf>
    <xf numFmtId="0" fontId="5" fillId="0" borderId="27" xfId="0" applyFont="1" applyFill="1" applyBorder="1" applyAlignment="1">
      <alignment horizontal="center" vertical="center" wrapText="1" shrinkToFit="1"/>
    </xf>
    <xf numFmtId="0" fontId="5" fillId="0" borderId="23" xfId="0" applyFont="1" applyBorder="1" applyAlignment="1">
      <alignment horizontal="center" vertical="center" wrapText="1" shrinkToFit="1"/>
    </xf>
    <xf numFmtId="0" fontId="6" fillId="0" borderId="36" xfId="0" applyFont="1" applyBorder="1" applyAlignment="1">
      <alignment horizontal="center" vertical="center" wrapText="1" shrinkToFit="1"/>
    </xf>
    <xf numFmtId="0" fontId="6" fillId="0" borderId="28" xfId="0" applyFont="1" applyBorder="1" applyAlignment="1">
      <alignment horizontal="center" vertical="center" wrapText="1" shrinkToFit="1"/>
    </xf>
    <xf numFmtId="0" fontId="6" fillId="0" borderId="35" xfId="0" applyFont="1" applyBorder="1" applyAlignment="1">
      <alignment horizontal="center" vertical="center" wrapText="1" shrinkToFit="1"/>
    </xf>
    <xf numFmtId="0" fontId="6" fillId="0" borderId="29" xfId="0" applyFont="1" applyBorder="1" applyAlignment="1">
      <alignment horizontal="center" vertical="center" wrapText="1" shrinkToFit="1"/>
    </xf>
    <xf numFmtId="0" fontId="6" fillId="0" borderId="37" xfId="0" applyFont="1" applyBorder="1" applyAlignment="1">
      <alignment horizontal="center" vertical="center" wrapText="1" shrinkToFit="1"/>
    </xf>
    <xf numFmtId="0" fontId="7" fillId="0" borderId="2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9" fillId="29" borderId="32" xfId="0" applyFont="1" applyFill="1" applyBorder="1" applyAlignment="1">
      <alignment horizontal="left" vertical="top" wrapText="1"/>
    </xf>
    <xf numFmtId="0" fontId="9" fillId="29" borderId="33" xfId="0" applyFont="1" applyFill="1" applyBorder="1" applyAlignment="1">
      <alignment horizontal="left" vertical="top" wrapText="1"/>
    </xf>
    <xf numFmtId="0" fontId="9" fillId="29" borderId="34" xfId="0" applyFont="1" applyFill="1" applyBorder="1" applyAlignment="1">
      <alignment horizontal="left" vertical="top" wrapText="1"/>
    </xf>
    <xf numFmtId="0" fontId="5" fillId="27" borderId="23" xfId="0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5" fillId="17" borderId="23" xfId="0" applyFont="1" applyFill="1" applyBorder="1" applyAlignment="1">
      <alignment horizontal="center" vertical="center" wrapText="1"/>
    </xf>
    <xf numFmtId="0" fontId="5" fillId="17" borderId="28" xfId="0" applyFont="1" applyFill="1" applyBorder="1" applyAlignment="1">
      <alignment horizontal="center" vertical="center" wrapText="1"/>
    </xf>
    <xf numFmtId="0" fontId="5" fillId="17" borderId="29" xfId="0" applyFont="1" applyFill="1" applyBorder="1" applyAlignment="1">
      <alignment horizontal="center" vertical="center" wrapText="1"/>
    </xf>
    <xf numFmtId="0" fontId="6" fillId="17" borderId="28" xfId="0" applyFont="1" applyFill="1" applyBorder="1" applyAlignment="1">
      <alignment horizontal="center" vertical="center" wrapText="1"/>
    </xf>
    <xf numFmtId="0" fontId="6" fillId="17" borderId="29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26" borderId="25" xfId="0" applyFont="1" applyFill="1" applyBorder="1" applyAlignment="1">
      <alignment horizontal="center" vertical="center" wrapText="1"/>
    </xf>
    <xf numFmtId="0" fontId="5" fillId="26" borderId="10" xfId="0" applyFont="1" applyFill="1" applyBorder="1" applyAlignment="1">
      <alignment horizontal="center" vertical="center" wrapText="1"/>
    </xf>
    <xf numFmtId="0" fontId="5" fillId="26" borderId="26" xfId="0" applyFont="1" applyFill="1" applyBorder="1" applyAlignment="1">
      <alignment horizontal="center" vertical="center" wrapText="1"/>
    </xf>
    <xf numFmtId="0" fontId="5" fillId="27" borderId="25" xfId="0" applyFont="1" applyFill="1" applyBorder="1" applyAlignment="1">
      <alignment horizontal="center" vertical="center" wrapText="1"/>
    </xf>
    <xf numFmtId="0" fontId="5" fillId="27" borderId="10" xfId="0" applyFont="1" applyFill="1" applyBorder="1" applyAlignment="1">
      <alignment horizontal="center" vertical="center" wrapText="1"/>
    </xf>
    <xf numFmtId="0" fontId="5" fillId="27" borderId="26" xfId="0" applyFont="1" applyFill="1" applyBorder="1" applyAlignment="1">
      <alignment horizontal="center" vertical="center" wrapText="1"/>
    </xf>
    <xf numFmtId="0" fontId="5" fillId="24" borderId="25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5" fillId="24" borderId="26" xfId="0" applyFont="1" applyFill="1" applyBorder="1" applyAlignment="1">
      <alignment horizontal="center" vertical="center" wrapText="1"/>
    </xf>
    <xf numFmtId="0" fontId="20" fillId="0" borderId="25" xfId="0" applyFont="1" applyBorder="1" applyAlignment="1">
      <alignment horizontal="left" vertical="top" wrapText="1"/>
    </xf>
    <xf numFmtId="0" fontId="2" fillId="10" borderId="11" xfId="0" applyFont="1" applyFill="1" applyBorder="1" applyAlignment="1">
      <alignment horizontal="center" vertical="center" wrapText="1"/>
    </xf>
    <xf numFmtId="0" fontId="2" fillId="10" borderId="12" xfId="0" applyFont="1" applyFill="1" applyBorder="1" applyAlignment="1">
      <alignment/>
    </xf>
    <xf numFmtId="0" fontId="12" fillId="10" borderId="38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72"/>
  <sheetViews>
    <sheetView tabSelected="1" zoomScalePageLayoutView="0" workbookViewId="0" topLeftCell="A1">
      <pane ySplit="6" topLeftCell="BM19" activePane="bottomLeft" state="frozen"/>
      <selection pane="topLeft" activeCell="A1" sqref="A1"/>
      <selection pane="bottomLeft" activeCell="J34" sqref="J34"/>
    </sheetView>
  </sheetViews>
  <sheetFormatPr defaultColWidth="9.140625" defaultRowHeight="12.75"/>
  <cols>
    <col min="1" max="1" width="4.57421875" style="0" customWidth="1"/>
    <col min="2" max="2" width="17.421875" style="0" customWidth="1"/>
    <col min="3" max="3" width="13.57421875" style="0" customWidth="1"/>
    <col min="4" max="4" width="9.57421875" style="0" customWidth="1"/>
    <col min="5" max="5" width="10.7109375" style="0" customWidth="1"/>
    <col min="6" max="6" width="8.421875" style="0" customWidth="1"/>
    <col min="7" max="7" width="8.28125" style="0" customWidth="1"/>
    <col min="8" max="8" width="12.8515625" style="0" customWidth="1"/>
    <col min="9" max="9" width="13.8515625" style="0" customWidth="1"/>
    <col min="10" max="10" width="12.7109375" style="0" customWidth="1"/>
    <col min="11" max="11" width="14.421875" style="0" customWidth="1"/>
    <col min="12" max="12" width="13.7109375" style="0" customWidth="1"/>
    <col min="13" max="13" width="12.421875" style="0" customWidth="1"/>
    <col min="14" max="14" width="13.57421875" style="0" customWidth="1"/>
    <col min="15" max="15" width="11.421875" style="0" customWidth="1"/>
    <col min="17" max="17" width="29.57421875" style="0" customWidth="1"/>
    <col min="18" max="18" width="13.8515625" style="0" customWidth="1"/>
    <col min="19" max="19" width="10.00390625" style="0" customWidth="1"/>
  </cols>
  <sheetData>
    <row r="1" spans="2:19" ht="30" customHeight="1" thickBot="1">
      <c r="B1" s="176" t="s">
        <v>77</v>
      </c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8"/>
      <c r="S1" s="35"/>
    </row>
    <row r="2" spans="1:19" ht="15.75" thickBot="1">
      <c r="A2" s="1"/>
      <c r="B2" s="2" t="s">
        <v>0</v>
      </c>
      <c r="C2" s="125" t="s">
        <v>26</v>
      </c>
      <c r="D2" s="126"/>
      <c r="E2" s="3"/>
      <c r="F2" s="4"/>
      <c r="G2" s="5"/>
      <c r="H2" s="4"/>
      <c r="I2" s="4"/>
      <c r="J2" s="5"/>
      <c r="K2" s="5"/>
      <c r="L2" s="5"/>
      <c r="M2" s="4"/>
      <c r="N2" s="4"/>
      <c r="O2" s="4"/>
      <c r="P2" s="4"/>
      <c r="Q2" s="4"/>
      <c r="R2" s="4"/>
      <c r="S2" s="4"/>
    </row>
    <row r="3" spans="1:19" ht="12.75" customHeight="1">
      <c r="A3" s="107" t="s">
        <v>1</v>
      </c>
      <c r="B3" s="107" t="s">
        <v>2</v>
      </c>
      <c r="C3" s="131" t="s">
        <v>3</v>
      </c>
      <c r="D3" s="134" t="s">
        <v>4</v>
      </c>
      <c r="E3" s="135"/>
      <c r="F3" s="160" t="s">
        <v>5</v>
      </c>
      <c r="G3" s="161"/>
      <c r="H3" s="149" t="s">
        <v>35</v>
      </c>
      <c r="I3" s="150"/>
      <c r="J3" s="166" t="s">
        <v>6</v>
      </c>
      <c r="K3" s="169" t="s">
        <v>7</v>
      </c>
      <c r="L3" s="172" t="s">
        <v>8</v>
      </c>
      <c r="M3" s="155" t="s">
        <v>36</v>
      </c>
      <c r="N3" s="155" t="s">
        <v>37</v>
      </c>
      <c r="O3" s="119" t="s">
        <v>28</v>
      </c>
      <c r="P3" s="119" t="s">
        <v>29</v>
      </c>
      <c r="Q3" s="119" t="s">
        <v>30</v>
      </c>
      <c r="R3" s="146" t="s">
        <v>31</v>
      </c>
      <c r="S3" s="119" t="s">
        <v>32</v>
      </c>
    </row>
    <row r="4" spans="1:19" ht="12.75">
      <c r="A4" s="108"/>
      <c r="B4" s="102"/>
      <c r="C4" s="132"/>
      <c r="D4" s="136"/>
      <c r="E4" s="137"/>
      <c r="F4" s="162"/>
      <c r="G4" s="163"/>
      <c r="H4" s="151"/>
      <c r="I4" s="152"/>
      <c r="J4" s="167"/>
      <c r="K4" s="170"/>
      <c r="L4" s="173"/>
      <c r="M4" s="156"/>
      <c r="N4" s="158"/>
      <c r="O4" s="120"/>
      <c r="P4" s="120"/>
      <c r="Q4" s="120"/>
      <c r="R4" s="147"/>
      <c r="S4" s="120"/>
    </row>
    <row r="5" spans="1:19" ht="13.5" customHeight="1" thickBot="1">
      <c r="A5" s="108"/>
      <c r="B5" s="102"/>
      <c r="C5" s="132"/>
      <c r="D5" s="138"/>
      <c r="E5" s="139"/>
      <c r="F5" s="164"/>
      <c r="G5" s="165"/>
      <c r="H5" s="153"/>
      <c r="I5" s="154"/>
      <c r="J5" s="167"/>
      <c r="K5" s="170"/>
      <c r="L5" s="173"/>
      <c r="M5" s="156"/>
      <c r="N5" s="158"/>
      <c r="O5" s="120"/>
      <c r="P5" s="120"/>
      <c r="Q5" s="120"/>
      <c r="R5" s="147"/>
      <c r="S5" s="120"/>
    </row>
    <row r="6" spans="1:19" ht="45" customHeight="1" thickBot="1">
      <c r="A6" s="130"/>
      <c r="B6" s="103"/>
      <c r="C6" s="133"/>
      <c r="D6" s="6" t="s">
        <v>9</v>
      </c>
      <c r="E6" s="7" t="s">
        <v>10</v>
      </c>
      <c r="F6" s="8" t="s">
        <v>11</v>
      </c>
      <c r="G6" s="43" t="s">
        <v>47</v>
      </c>
      <c r="H6" s="8" t="s">
        <v>33</v>
      </c>
      <c r="I6" s="43" t="s">
        <v>34</v>
      </c>
      <c r="J6" s="168"/>
      <c r="K6" s="171"/>
      <c r="L6" s="174"/>
      <c r="M6" s="157"/>
      <c r="N6" s="159"/>
      <c r="O6" s="121"/>
      <c r="P6" s="121"/>
      <c r="Q6" s="121"/>
      <c r="R6" s="148"/>
      <c r="S6" s="121"/>
    </row>
    <row r="7" spans="1:19" ht="13.5" thickBot="1">
      <c r="A7" s="9">
        <v>1</v>
      </c>
      <c r="B7" s="10">
        <v>2</v>
      </c>
      <c r="C7" s="10">
        <v>3</v>
      </c>
      <c r="D7" s="10">
        <v>4</v>
      </c>
      <c r="E7" s="10">
        <v>5</v>
      </c>
      <c r="F7" s="9">
        <v>6</v>
      </c>
      <c r="G7" s="10">
        <v>7</v>
      </c>
      <c r="H7" s="10">
        <v>8</v>
      </c>
      <c r="I7" s="10">
        <v>9</v>
      </c>
      <c r="J7" s="10">
        <v>10</v>
      </c>
      <c r="K7" s="9">
        <v>11</v>
      </c>
      <c r="L7" s="10">
        <v>12</v>
      </c>
      <c r="M7" s="10">
        <v>13</v>
      </c>
      <c r="N7" s="10">
        <v>14</v>
      </c>
      <c r="O7" s="9">
        <v>15</v>
      </c>
      <c r="P7" s="10">
        <v>16</v>
      </c>
      <c r="Q7" s="10">
        <v>17</v>
      </c>
      <c r="R7" s="10">
        <v>18</v>
      </c>
      <c r="S7" s="9">
        <v>19</v>
      </c>
    </row>
    <row r="8" spans="1:19" ht="13.5" thickBot="1">
      <c r="A8" s="36"/>
      <c r="B8" s="53" t="s">
        <v>78</v>
      </c>
      <c r="C8" s="37"/>
      <c r="D8" s="38"/>
      <c r="E8" s="56">
        <v>66230.94</v>
      </c>
      <c r="F8" s="37"/>
      <c r="G8" s="39"/>
      <c r="H8" s="56">
        <v>138789</v>
      </c>
      <c r="I8" s="57">
        <v>1288823.18</v>
      </c>
      <c r="J8" s="86">
        <v>138789</v>
      </c>
      <c r="K8" s="87">
        <v>1288823.18</v>
      </c>
      <c r="L8" s="37"/>
      <c r="M8" s="47"/>
      <c r="N8" s="47"/>
      <c r="O8" s="41"/>
      <c r="P8" s="42"/>
      <c r="Q8" s="42"/>
      <c r="R8" s="42"/>
      <c r="S8" s="42"/>
    </row>
    <row r="9" spans="1:19" ht="13.5" thickBot="1">
      <c r="A9" s="104">
        <v>1</v>
      </c>
      <c r="B9" s="107" t="s">
        <v>70</v>
      </c>
      <c r="C9" s="143" t="s">
        <v>69</v>
      </c>
      <c r="D9" s="11" t="s">
        <v>13</v>
      </c>
      <c r="E9" s="48">
        <v>533.24</v>
      </c>
      <c r="F9" s="113">
        <v>5.55</v>
      </c>
      <c r="G9" s="96">
        <v>45</v>
      </c>
      <c r="H9" s="14">
        <v>2959.48</v>
      </c>
      <c r="I9" s="15">
        <v>23995.8</v>
      </c>
      <c r="J9" s="12">
        <f>(E9*F9)</f>
        <v>2959.482</v>
      </c>
      <c r="K9" s="13">
        <f>SUM(G9*E9)</f>
        <v>23995.8</v>
      </c>
      <c r="L9" s="12">
        <f>SUM(J9,K9)</f>
        <v>26955.282</v>
      </c>
      <c r="M9" s="17">
        <f aca="true" t="shared" si="0" ref="M9:N14">SUM(J9-H9)</f>
        <v>0.0019999999999527063</v>
      </c>
      <c r="N9" s="16">
        <f t="shared" si="0"/>
        <v>0</v>
      </c>
      <c r="O9" s="16"/>
      <c r="P9" s="16"/>
      <c r="Q9" s="99"/>
      <c r="R9" s="16"/>
      <c r="S9" s="17"/>
    </row>
    <row r="10" spans="1:19" ht="13.5" thickBot="1">
      <c r="A10" s="105"/>
      <c r="B10" s="108"/>
      <c r="C10" s="144"/>
      <c r="D10" s="11" t="s">
        <v>14</v>
      </c>
      <c r="E10" s="48">
        <v>416</v>
      </c>
      <c r="F10" s="114"/>
      <c r="G10" s="97"/>
      <c r="H10" s="18">
        <v>2308.8</v>
      </c>
      <c r="I10" s="19">
        <v>18720</v>
      </c>
      <c r="J10" s="16">
        <f>(E10*F9)</f>
        <v>2308.7999999999997</v>
      </c>
      <c r="K10" s="17">
        <f>SUM(E10*G9)</f>
        <v>18720</v>
      </c>
      <c r="L10" s="16">
        <f>SUM(J10,K10)</f>
        <v>21028.8</v>
      </c>
      <c r="M10" s="17">
        <f t="shared" si="0"/>
        <v>-4.547473508864641E-13</v>
      </c>
      <c r="N10" s="16">
        <f t="shared" si="0"/>
        <v>0</v>
      </c>
      <c r="O10" s="16"/>
      <c r="P10" s="16"/>
      <c r="Q10" s="100"/>
      <c r="R10" s="16"/>
      <c r="S10" s="17"/>
    </row>
    <row r="11" spans="1:19" ht="13.5" thickBot="1">
      <c r="A11" s="105"/>
      <c r="B11" s="108"/>
      <c r="C11" s="144"/>
      <c r="D11" s="11" t="s">
        <v>15</v>
      </c>
      <c r="E11" s="48">
        <v>449.84</v>
      </c>
      <c r="F11" s="114"/>
      <c r="G11" s="97"/>
      <c r="H11" s="18">
        <v>2496.61</v>
      </c>
      <c r="I11" s="19">
        <v>20242.8</v>
      </c>
      <c r="J11" s="16">
        <f>(E11*F9)</f>
        <v>2496.6119999999996</v>
      </c>
      <c r="K11" s="17">
        <f>SUM(E11*G9)</f>
        <v>20242.8</v>
      </c>
      <c r="L11" s="16">
        <f aca="true" t="shared" si="1" ref="L11:L19">SUM(J11,K11)</f>
        <v>22739.412</v>
      </c>
      <c r="M11" s="17">
        <f t="shared" si="0"/>
        <v>0.001999999999497959</v>
      </c>
      <c r="N11" s="16">
        <f t="shared" si="0"/>
        <v>0</v>
      </c>
      <c r="O11" s="16"/>
      <c r="P11" s="16"/>
      <c r="Q11" s="100"/>
      <c r="R11" s="16"/>
      <c r="S11" s="17"/>
    </row>
    <row r="12" spans="1:19" ht="13.5" thickBot="1">
      <c r="A12" s="105"/>
      <c r="B12" s="108"/>
      <c r="C12" s="144"/>
      <c r="D12" s="11" t="s">
        <v>16</v>
      </c>
      <c r="E12" s="48">
        <v>460.96</v>
      </c>
      <c r="F12" s="114"/>
      <c r="G12" s="97"/>
      <c r="H12" s="18">
        <v>2558.33</v>
      </c>
      <c r="I12" s="19">
        <v>20743.2</v>
      </c>
      <c r="J12" s="16">
        <f>(E12*F9)</f>
        <v>2558.328</v>
      </c>
      <c r="K12" s="17">
        <f>SUM(E12*G9)</f>
        <v>20743.2</v>
      </c>
      <c r="L12" s="16">
        <f t="shared" si="1"/>
        <v>23301.528000000002</v>
      </c>
      <c r="M12" s="17">
        <f t="shared" si="0"/>
        <v>-0.0019999999999527063</v>
      </c>
      <c r="N12" s="16">
        <f t="shared" si="0"/>
        <v>0</v>
      </c>
      <c r="O12" s="16"/>
      <c r="P12" s="16"/>
      <c r="Q12" s="100"/>
      <c r="R12" s="16"/>
      <c r="S12" s="17"/>
    </row>
    <row r="13" spans="1:19" ht="13.5" thickBot="1">
      <c r="A13" s="105"/>
      <c r="B13" s="108"/>
      <c r="C13" s="144"/>
      <c r="D13" s="11" t="s">
        <v>17</v>
      </c>
      <c r="E13" s="48">
        <v>482.84</v>
      </c>
      <c r="F13" s="114"/>
      <c r="G13" s="97"/>
      <c r="H13" s="18">
        <v>2679.76</v>
      </c>
      <c r="I13" s="19">
        <v>21727.8</v>
      </c>
      <c r="J13" s="16">
        <f>(E13*F9)</f>
        <v>2679.7619999999997</v>
      </c>
      <c r="K13" s="17">
        <f>SUM(E13*G9)</f>
        <v>21727.8</v>
      </c>
      <c r="L13" s="16">
        <f t="shared" si="1"/>
        <v>24407.561999999998</v>
      </c>
      <c r="M13" s="17">
        <f t="shared" si="0"/>
        <v>0.001999999999497959</v>
      </c>
      <c r="N13" s="16">
        <f t="shared" si="0"/>
        <v>0</v>
      </c>
      <c r="O13" s="16"/>
      <c r="P13" s="16"/>
      <c r="Q13" s="100"/>
      <c r="R13" s="16"/>
      <c r="S13" s="17"/>
    </row>
    <row r="14" spans="1:19" ht="13.5" thickBot="1">
      <c r="A14" s="105"/>
      <c r="B14" s="109"/>
      <c r="C14" s="144"/>
      <c r="D14" s="11" t="s">
        <v>18</v>
      </c>
      <c r="E14" s="48">
        <v>490.66</v>
      </c>
      <c r="F14" s="114"/>
      <c r="G14" s="97"/>
      <c r="H14" s="18">
        <v>2723.16</v>
      </c>
      <c r="I14" s="19">
        <v>22079.7</v>
      </c>
      <c r="J14" s="16">
        <f>(E14*F9)</f>
        <v>2723.163</v>
      </c>
      <c r="K14" s="17">
        <f>SUM(E14*G9)</f>
        <v>22079.7</v>
      </c>
      <c r="L14" s="16">
        <f t="shared" si="1"/>
        <v>24802.863</v>
      </c>
      <c r="M14" s="17">
        <f t="shared" si="0"/>
        <v>0.003000000000156433</v>
      </c>
      <c r="N14" s="16">
        <f t="shared" si="0"/>
        <v>0</v>
      </c>
      <c r="O14" s="16"/>
      <c r="P14" s="16"/>
      <c r="Q14" s="100"/>
      <c r="R14" s="16"/>
      <c r="S14" s="17"/>
    </row>
    <row r="15" spans="1:19" ht="13.5" thickBot="1">
      <c r="A15" s="105"/>
      <c r="B15" s="101"/>
      <c r="C15" s="144"/>
      <c r="D15" s="11" t="s">
        <v>19</v>
      </c>
      <c r="E15" s="48">
        <v>532.94</v>
      </c>
      <c r="F15" s="114"/>
      <c r="G15" s="97"/>
      <c r="H15" s="18">
        <v>2957.82</v>
      </c>
      <c r="I15" s="19">
        <v>23982.3</v>
      </c>
      <c r="J15" s="16">
        <f>(E15*F9)</f>
        <v>2957.817</v>
      </c>
      <c r="K15" s="17">
        <f>SUM(E15*G9)</f>
        <v>23982.300000000003</v>
      </c>
      <c r="L15" s="16">
        <f t="shared" si="1"/>
        <v>26940.117000000002</v>
      </c>
      <c r="M15" s="17">
        <v>0</v>
      </c>
      <c r="N15" s="16">
        <f aca="true" t="shared" si="2" ref="N15:N20">SUM(K15-I15)</f>
        <v>3.637978807091713E-12</v>
      </c>
      <c r="O15" s="16"/>
      <c r="P15" s="16"/>
      <c r="Q15" s="100"/>
      <c r="R15" s="16"/>
      <c r="S15" s="17"/>
    </row>
    <row r="16" spans="1:19" ht="13.5" thickBot="1">
      <c r="A16" s="105"/>
      <c r="B16" s="102"/>
      <c r="C16" s="144"/>
      <c r="D16" s="11" t="s">
        <v>20</v>
      </c>
      <c r="E16" s="48">
        <v>546.64</v>
      </c>
      <c r="F16" s="114"/>
      <c r="G16" s="97"/>
      <c r="H16" s="18">
        <v>3033.85</v>
      </c>
      <c r="I16" s="19">
        <v>24598.8</v>
      </c>
      <c r="J16" s="16">
        <f>(E16*F9)</f>
        <v>3033.852</v>
      </c>
      <c r="K16" s="17">
        <f>SUM(E16*G9)</f>
        <v>24598.8</v>
      </c>
      <c r="L16" s="16">
        <f t="shared" si="1"/>
        <v>27632.652</v>
      </c>
      <c r="M16" s="17">
        <f>SUM(J16-H16)</f>
        <v>0.0019999999999527063</v>
      </c>
      <c r="N16" s="16">
        <f t="shared" si="2"/>
        <v>0</v>
      </c>
      <c r="O16" s="16"/>
      <c r="P16" s="16"/>
      <c r="Q16" s="100"/>
      <c r="R16" s="16"/>
      <c r="S16" s="17"/>
    </row>
    <row r="17" spans="1:19" ht="13.5" thickBot="1">
      <c r="A17" s="105"/>
      <c r="B17" s="102"/>
      <c r="C17" s="144"/>
      <c r="D17" s="11" t="s">
        <v>21</v>
      </c>
      <c r="E17" s="48">
        <v>431.4</v>
      </c>
      <c r="F17" s="114"/>
      <c r="G17" s="97"/>
      <c r="H17" s="33">
        <v>2394.27</v>
      </c>
      <c r="I17" s="34">
        <v>19413</v>
      </c>
      <c r="J17" s="16">
        <f>(E17*F9)</f>
        <v>2394.27</v>
      </c>
      <c r="K17" s="17">
        <f>SUM(E17*G9)</f>
        <v>19413</v>
      </c>
      <c r="L17" s="16">
        <f t="shared" si="1"/>
        <v>21807.27</v>
      </c>
      <c r="M17" s="17">
        <f>SUM(J17-H17)</f>
        <v>0</v>
      </c>
      <c r="N17" s="16">
        <f t="shared" si="2"/>
        <v>0</v>
      </c>
      <c r="O17" s="16"/>
      <c r="P17" s="16"/>
      <c r="Q17" s="100"/>
      <c r="R17" s="16"/>
      <c r="S17" s="17"/>
    </row>
    <row r="18" spans="1:19" ht="13.5" thickBot="1">
      <c r="A18" s="105"/>
      <c r="B18" s="102"/>
      <c r="C18" s="144"/>
      <c r="D18" s="11" t="s">
        <v>22</v>
      </c>
      <c r="E18" s="48">
        <v>537.3</v>
      </c>
      <c r="F18" s="114"/>
      <c r="G18" s="97"/>
      <c r="H18" s="18">
        <v>2982.02</v>
      </c>
      <c r="I18" s="19">
        <v>24178.5</v>
      </c>
      <c r="J18" s="16">
        <f>(E18*F9)</f>
        <v>2982.015</v>
      </c>
      <c r="K18" s="17">
        <f>SUM(E18*G9)</f>
        <v>24178.499999999996</v>
      </c>
      <c r="L18" s="16">
        <f t="shared" si="1"/>
        <v>27160.514999999996</v>
      </c>
      <c r="M18" s="17">
        <f>SUM(J18-H18)</f>
        <v>-0.005000000000109139</v>
      </c>
      <c r="N18" s="16">
        <f t="shared" si="2"/>
        <v>-3.637978807091713E-12</v>
      </c>
      <c r="O18" s="16"/>
      <c r="P18" s="16"/>
      <c r="Q18" s="100"/>
      <c r="R18" s="16"/>
      <c r="S18" s="17"/>
    </row>
    <row r="19" spans="1:19" ht="13.5" thickBot="1">
      <c r="A19" s="105"/>
      <c r="B19" s="102"/>
      <c r="C19" s="144"/>
      <c r="D19" s="11" t="s">
        <v>23</v>
      </c>
      <c r="E19" s="48">
        <v>475.48</v>
      </c>
      <c r="F19" s="114"/>
      <c r="G19" s="97"/>
      <c r="H19" s="18">
        <v>2638.91</v>
      </c>
      <c r="I19" s="19">
        <v>21396.6</v>
      </c>
      <c r="J19" s="16">
        <f>(E19*F9)</f>
        <v>2638.914</v>
      </c>
      <c r="K19" s="17">
        <f>SUM(E19*G9)</f>
        <v>21396.600000000002</v>
      </c>
      <c r="L19" s="16">
        <f t="shared" si="1"/>
        <v>24035.514000000003</v>
      </c>
      <c r="M19" s="17">
        <f>SUM(J19-H19)</f>
        <v>0.00400000000036016</v>
      </c>
      <c r="N19" s="16">
        <f t="shared" si="2"/>
        <v>3.637978807091713E-12</v>
      </c>
      <c r="O19" s="16"/>
      <c r="P19" s="16"/>
      <c r="Q19" s="100"/>
      <c r="R19" s="16"/>
      <c r="S19" s="17"/>
    </row>
    <row r="20" spans="1:19" ht="13.5" thickBot="1">
      <c r="A20" s="106"/>
      <c r="B20" s="103"/>
      <c r="C20" s="145"/>
      <c r="D20" s="28" t="s">
        <v>24</v>
      </c>
      <c r="E20" s="48">
        <v>495.68</v>
      </c>
      <c r="F20" s="115"/>
      <c r="G20" s="98"/>
      <c r="H20" s="21">
        <v>2751.02</v>
      </c>
      <c r="I20" s="22">
        <v>22305.6</v>
      </c>
      <c r="J20" s="20">
        <f>SUM(E20*F9)</f>
        <v>2751.024</v>
      </c>
      <c r="K20" s="17">
        <f>SUM(E20*G9)</f>
        <v>22305.6</v>
      </c>
      <c r="L20" s="20">
        <f>SUM(J20,K20)</f>
        <v>25056.624</v>
      </c>
      <c r="M20" s="17">
        <f>SUM(J20-H20)</f>
        <v>0.0039999999999054126</v>
      </c>
      <c r="N20" s="16">
        <f t="shared" si="2"/>
        <v>0</v>
      </c>
      <c r="O20" s="16"/>
      <c r="P20" s="16"/>
      <c r="Q20" s="100"/>
      <c r="R20" s="16"/>
      <c r="S20" s="17"/>
    </row>
    <row r="21" spans="1:19" ht="13.5" thickBot="1">
      <c r="A21" s="44"/>
      <c r="B21" s="32">
        <v>2018</v>
      </c>
      <c r="C21" s="25"/>
      <c r="D21" s="26" t="s">
        <v>25</v>
      </c>
      <c r="E21" s="52">
        <f>SUM(E9,E10,E11,E12,E13,E14,E15,E16,E17,E18,E19,E20)</f>
        <v>5852.98</v>
      </c>
      <c r="F21" s="25"/>
      <c r="G21" s="24"/>
      <c r="H21" s="44">
        <f>SUM(H9:H20)</f>
        <v>32484.030000000002</v>
      </c>
      <c r="I21" s="44">
        <f>SUM(I9:I20)</f>
        <v>263384.1</v>
      </c>
      <c r="J21" s="45">
        <f>SUM(J9:J20)</f>
        <v>32484.038999999997</v>
      </c>
      <c r="K21" s="44">
        <f>SUM(K9:K20)</f>
        <v>263384.1</v>
      </c>
      <c r="L21" s="44">
        <f>SUM(L9:L20)</f>
        <v>295868.139</v>
      </c>
      <c r="M21" s="44">
        <f aca="true" t="shared" si="3" ref="M21:S21">SUM(M9:M20)</f>
        <v>0.011999999998806743</v>
      </c>
      <c r="N21" s="44">
        <f t="shared" si="3"/>
        <v>3.637978807091713E-12</v>
      </c>
      <c r="O21" s="44">
        <f t="shared" si="3"/>
        <v>0</v>
      </c>
      <c r="P21" s="44">
        <f t="shared" si="3"/>
        <v>0</v>
      </c>
      <c r="Q21" s="44">
        <f t="shared" si="3"/>
        <v>0</v>
      </c>
      <c r="R21" s="44">
        <f t="shared" si="3"/>
        <v>0</v>
      </c>
      <c r="S21" s="44">
        <f t="shared" si="3"/>
        <v>0</v>
      </c>
    </row>
    <row r="22" spans="1:19" ht="13.5" thickBot="1">
      <c r="A22" s="29">
        <f>A9</f>
        <v>1</v>
      </c>
      <c r="B22" s="49" t="str">
        <f>B9</f>
        <v>Регионално депо Троян Априлци - общо</v>
      </c>
      <c r="C22" s="30" t="str">
        <f>C9</f>
        <v>Троян  Априлци </v>
      </c>
      <c r="D22" s="26"/>
      <c r="E22" s="52">
        <f>SUM(SUM(E8:E20))</f>
        <v>72083.92</v>
      </c>
      <c r="F22" s="30">
        <v>2.93</v>
      </c>
      <c r="G22" s="29"/>
      <c r="H22" s="44">
        <f>SUM(H8:H20)</f>
        <v>171273.02999999997</v>
      </c>
      <c r="I22" s="44">
        <f>SUM(I8:I20)</f>
        <v>1552207.2800000003</v>
      </c>
      <c r="J22" s="44">
        <f aca="true" t="shared" si="4" ref="J22:S22">SUM(J8:J20)</f>
        <v>171273.039</v>
      </c>
      <c r="K22" s="44">
        <f t="shared" si="4"/>
        <v>1552207.2800000003</v>
      </c>
      <c r="L22" s="44">
        <f t="shared" si="4"/>
        <v>295868.139</v>
      </c>
      <c r="M22" s="44">
        <f t="shared" si="4"/>
        <v>0.011999999998806743</v>
      </c>
      <c r="N22" s="44">
        <f t="shared" si="4"/>
        <v>3.637978807091713E-12</v>
      </c>
      <c r="O22" s="44">
        <f t="shared" si="4"/>
        <v>0</v>
      </c>
      <c r="P22" s="44">
        <f t="shared" si="4"/>
        <v>0</v>
      </c>
      <c r="Q22" s="44">
        <f t="shared" si="4"/>
        <v>0</v>
      </c>
      <c r="R22" s="44">
        <f t="shared" si="4"/>
        <v>0</v>
      </c>
      <c r="S22" s="44">
        <f t="shared" si="4"/>
        <v>0</v>
      </c>
    </row>
    <row r="23" spans="1:19" ht="13.5" thickBot="1">
      <c r="A23" s="36"/>
      <c r="B23" s="53" t="s">
        <v>78</v>
      </c>
      <c r="C23" s="37"/>
      <c r="D23" s="38"/>
      <c r="E23" s="56">
        <v>7841.64</v>
      </c>
      <c r="F23" s="37"/>
      <c r="G23" s="39"/>
      <c r="H23" s="56">
        <v>16847.44</v>
      </c>
      <c r="I23" s="57">
        <v>179866</v>
      </c>
      <c r="J23" s="86">
        <v>16847.44</v>
      </c>
      <c r="K23" s="87">
        <v>179866</v>
      </c>
      <c r="L23" s="37"/>
      <c r="M23" s="47"/>
      <c r="N23" s="47"/>
      <c r="O23" s="41"/>
      <c r="P23" s="42"/>
      <c r="Q23" s="42"/>
      <c r="R23" s="42"/>
      <c r="S23" s="42"/>
    </row>
    <row r="24" spans="1:19" ht="13.5" customHeight="1" thickBot="1">
      <c r="A24" s="104">
        <v>2</v>
      </c>
      <c r="B24" s="107" t="s">
        <v>27</v>
      </c>
      <c r="C24" s="143" t="s">
        <v>39</v>
      </c>
      <c r="D24" s="11" t="s">
        <v>13</v>
      </c>
      <c r="E24" s="48">
        <v>69.34</v>
      </c>
      <c r="F24" s="113">
        <v>5.55</v>
      </c>
      <c r="G24" s="96">
        <v>45</v>
      </c>
      <c r="H24" s="14">
        <v>384.84</v>
      </c>
      <c r="I24" s="15">
        <v>3120.3</v>
      </c>
      <c r="J24" s="12">
        <f>(E24*F24)</f>
        <v>384.837</v>
      </c>
      <c r="K24" s="13">
        <f>SUM(G24*E24)</f>
        <v>3120.3</v>
      </c>
      <c r="L24" s="12">
        <f>SUM(J24,K24)</f>
        <v>3505.137</v>
      </c>
      <c r="M24" s="17">
        <f aca="true" t="shared" si="5" ref="M24:N29">SUM(J24-H24)</f>
        <v>-0.002999999999985903</v>
      </c>
      <c r="N24" s="16">
        <f t="shared" si="5"/>
        <v>0</v>
      </c>
      <c r="O24" s="16"/>
      <c r="P24" s="16"/>
      <c r="Q24" s="99"/>
      <c r="R24" s="16"/>
      <c r="S24" s="17"/>
    </row>
    <row r="25" spans="1:19" ht="13.5" thickBot="1">
      <c r="A25" s="105"/>
      <c r="B25" s="108"/>
      <c r="C25" s="144"/>
      <c r="D25" s="11" t="s">
        <v>14</v>
      </c>
      <c r="E25" s="48">
        <v>53.94</v>
      </c>
      <c r="F25" s="114"/>
      <c r="G25" s="97"/>
      <c r="H25" s="18">
        <v>299.37</v>
      </c>
      <c r="I25" s="19">
        <v>2427.3</v>
      </c>
      <c r="J25" s="16">
        <f>(E25*F24)</f>
        <v>299.36699999999996</v>
      </c>
      <c r="K25" s="17">
        <f>SUM(E25*G24)</f>
        <v>2427.2999999999997</v>
      </c>
      <c r="L25" s="16">
        <f>SUM(J25,K25)</f>
        <v>2726.6669999999995</v>
      </c>
      <c r="M25" s="17">
        <f t="shared" si="5"/>
        <v>-0.0030000000000427463</v>
      </c>
      <c r="N25" s="16">
        <f t="shared" si="5"/>
        <v>-4.547473508864641E-13</v>
      </c>
      <c r="O25" s="16"/>
      <c r="P25" s="16"/>
      <c r="Q25" s="100"/>
      <c r="R25" s="16"/>
      <c r="S25" s="17"/>
    </row>
    <row r="26" spans="1:19" ht="13.5" thickBot="1">
      <c r="A26" s="105"/>
      <c r="B26" s="108"/>
      <c r="C26" s="144"/>
      <c r="D26" s="11" t="s">
        <v>15</v>
      </c>
      <c r="E26" s="48">
        <v>79.86</v>
      </c>
      <c r="F26" s="114"/>
      <c r="G26" s="97"/>
      <c r="H26" s="18">
        <v>443.22</v>
      </c>
      <c r="I26" s="19">
        <v>3593.7</v>
      </c>
      <c r="J26" s="16">
        <f>(E26*F24)</f>
        <v>443.22299999999996</v>
      </c>
      <c r="K26" s="17">
        <f>SUM(E26*G24)</f>
        <v>3593.7</v>
      </c>
      <c r="L26" s="16">
        <f aca="true" t="shared" si="6" ref="L26:L34">SUM(J26,K26)</f>
        <v>4036.923</v>
      </c>
      <c r="M26" s="17">
        <f t="shared" si="5"/>
        <v>0.0029999999999290594</v>
      </c>
      <c r="N26" s="16">
        <f t="shared" si="5"/>
        <v>0</v>
      </c>
      <c r="O26" s="16"/>
      <c r="P26" s="16"/>
      <c r="Q26" s="100"/>
      <c r="R26" s="16"/>
      <c r="S26" s="17"/>
    </row>
    <row r="27" spans="1:19" ht="13.5" thickBot="1">
      <c r="A27" s="105"/>
      <c r="B27" s="108"/>
      <c r="C27" s="144"/>
      <c r="D27" s="11" t="s">
        <v>16</v>
      </c>
      <c r="E27" s="48">
        <v>123.5</v>
      </c>
      <c r="F27" s="114"/>
      <c r="G27" s="97"/>
      <c r="H27" s="18">
        <v>685.43</v>
      </c>
      <c r="I27" s="19">
        <v>5557.5</v>
      </c>
      <c r="J27" s="16">
        <f>(E27*F24)</f>
        <v>685.425</v>
      </c>
      <c r="K27" s="17">
        <f>SUM(E27*G24)</f>
        <v>5557.5</v>
      </c>
      <c r="L27" s="16">
        <f t="shared" si="6"/>
        <v>6242.925</v>
      </c>
      <c r="M27" s="17">
        <f t="shared" si="5"/>
        <v>-0.0049999999999954525</v>
      </c>
      <c r="N27" s="16">
        <f t="shared" si="5"/>
        <v>0</v>
      </c>
      <c r="O27" s="16"/>
      <c r="P27" s="16"/>
      <c r="Q27" s="100"/>
      <c r="R27" s="16"/>
      <c r="S27" s="17"/>
    </row>
    <row r="28" spans="1:19" ht="13.5" thickBot="1">
      <c r="A28" s="105"/>
      <c r="B28" s="108"/>
      <c r="C28" s="144"/>
      <c r="D28" s="11" t="s">
        <v>17</v>
      </c>
      <c r="E28" s="48">
        <v>124.1</v>
      </c>
      <c r="F28" s="114"/>
      <c r="G28" s="97"/>
      <c r="H28" s="18">
        <v>688.75</v>
      </c>
      <c r="I28" s="19">
        <v>5584.5</v>
      </c>
      <c r="J28" s="16">
        <f>(E28*F24)</f>
        <v>688.755</v>
      </c>
      <c r="K28" s="17">
        <f>SUM(E28*G24)</f>
        <v>5584.5</v>
      </c>
      <c r="L28" s="16">
        <f t="shared" si="6"/>
        <v>6273.255</v>
      </c>
      <c r="M28" s="17">
        <f t="shared" si="5"/>
        <v>0.0049999999999954525</v>
      </c>
      <c r="N28" s="16">
        <f t="shared" si="5"/>
        <v>0</v>
      </c>
      <c r="O28" s="16"/>
      <c r="P28" s="16"/>
      <c r="Q28" s="100"/>
      <c r="R28" s="16"/>
      <c r="S28" s="17"/>
    </row>
    <row r="29" spans="1:19" ht="13.5" thickBot="1">
      <c r="A29" s="105"/>
      <c r="B29" s="109"/>
      <c r="C29" s="144"/>
      <c r="D29" s="11" t="s">
        <v>18</v>
      </c>
      <c r="E29" s="48">
        <v>108.2</v>
      </c>
      <c r="F29" s="114"/>
      <c r="G29" s="97"/>
      <c r="H29" s="18">
        <v>600.51</v>
      </c>
      <c r="I29" s="19">
        <v>4869</v>
      </c>
      <c r="J29" s="16">
        <f>(E29*F24)</f>
        <v>600.51</v>
      </c>
      <c r="K29" s="17">
        <f>SUM(E29*G24)</f>
        <v>4869</v>
      </c>
      <c r="L29" s="16">
        <f t="shared" si="6"/>
        <v>5469.51</v>
      </c>
      <c r="M29" s="17">
        <f t="shared" si="5"/>
        <v>0</v>
      </c>
      <c r="N29" s="16">
        <f t="shared" si="5"/>
        <v>0</v>
      </c>
      <c r="O29" s="16"/>
      <c r="P29" s="16"/>
      <c r="Q29" s="100"/>
      <c r="R29" s="16"/>
      <c r="S29" s="17"/>
    </row>
    <row r="30" spans="1:19" ht="13.5" thickBot="1">
      <c r="A30" s="105"/>
      <c r="B30" s="101" t="s">
        <v>42</v>
      </c>
      <c r="C30" s="144"/>
      <c r="D30" s="11" t="s">
        <v>19</v>
      </c>
      <c r="E30" s="48">
        <v>146.04</v>
      </c>
      <c r="F30" s="114"/>
      <c r="G30" s="97"/>
      <c r="H30" s="18">
        <v>810.52</v>
      </c>
      <c r="I30" s="19">
        <v>6571.8</v>
      </c>
      <c r="J30" s="16">
        <f>(E30*F24)</f>
        <v>810.5219999999999</v>
      </c>
      <c r="K30" s="17">
        <f>SUM(E30*G24)</f>
        <v>6571.799999999999</v>
      </c>
      <c r="L30" s="16">
        <f t="shared" si="6"/>
        <v>7382.321999999999</v>
      </c>
      <c r="M30" s="17">
        <v>0</v>
      </c>
      <c r="N30" s="16">
        <f aca="true" t="shared" si="7" ref="N30:N35">SUM(K30-I30)</f>
        <v>-9.094947017729282E-13</v>
      </c>
      <c r="O30" s="16"/>
      <c r="P30" s="16"/>
      <c r="Q30" s="100"/>
      <c r="R30" s="16"/>
      <c r="S30" s="17"/>
    </row>
    <row r="31" spans="1:19" ht="13.5" thickBot="1">
      <c r="A31" s="105"/>
      <c r="B31" s="102"/>
      <c r="C31" s="144"/>
      <c r="D31" s="11" t="s">
        <v>20</v>
      </c>
      <c r="E31" s="48">
        <v>169.94</v>
      </c>
      <c r="F31" s="114"/>
      <c r="G31" s="97"/>
      <c r="H31" s="18">
        <v>943.17</v>
      </c>
      <c r="I31" s="19">
        <v>7647.3</v>
      </c>
      <c r="J31" s="16">
        <f>(E31*F24)</f>
        <v>943.1669999999999</v>
      </c>
      <c r="K31" s="17">
        <f>SUM(E31*G24)</f>
        <v>7647.3</v>
      </c>
      <c r="L31" s="16">
        <f t="shared" si="6"/>
        <v>8590.467</v>
      </c>
      <c r="M31" s="17">
        <f>SUM(J31-H31)</f>
        <v>-0.0030000000000427463</v>
      </c>
      <c r="N31" s="16">
        <f t="shared" si="7"/>
        <v>0</v>
      </c>
      <c r="O31" s="16"/>
      <c r="P31" s="16"/>
      <c r="Q31" s="100"/>
      <c r="R31" s="16"/>
      <c r="S31" s="17"/>
    </row>
    <row r="32" spans="1:19" ht="13.5" thickBot="1">
      <c r="A32" s="105"/>
      <c r="B32" s="102"/>
      <c r="C32" s="144"/>
      <c r="D32" s="11" t="s">
        <v>21</v>
      </c>
      <c r="E32" s="48">
        <v>102.72</v>
      </c>
      <c r="F32" s="114"/>
      <c r="G32" s="97"/>
      <c r="H32" s="33">
        <v>570.1</v>
      </c>
      <c r="I32" s="34">
        <v>4622.4</v>
      </c>
      <c r="J32" s="16">
        <f>(E32*F24)</f>
        <v>570.096</v>
      </c>
      <c r="K32" s="17">
        <f>SUM(E32*G24)</f>
        <v>4622.4</v>
      </c>
      <c r="L32" s="16">
        <f t="shared" si="6"/>
        <v>5192.495999999999</v>
      </c>
      <c r="M32" s="17">
        <f>SUM(J32-H32)</f>
        <v>-0.004000000000019099</v>
      </c>
      <c r="N32" s="16">
        <f t="shared" si="7"/>
        <v>0</v>
      </c>
      <c r="O32" s="16"/>
      <c r="P32" s="16"/>
      <c r="Q32" s="100"/>
      <c r="R32" s="16"/>
      <c r="S32" s="17"/>
    </row>
    <row r="33" spans="1:19" ht="13.5" thickBot="1">
      <c r="A33" s="105"/>
      <c r="B33" s="102"/>
      <c r="C33" s="144"/>
      <c r="D33" s="11" t="s">
        <v>22</v>
      </c>
      <c r="E33" s="48">
        <v>123.6</v>
      </c>
      <c r="F33" s="114"/>
      <c r="G33" s="97"/>
      <c r="H33" s="18">
        <v>685.98</v>
      </c>
      <c r="I33" s="19">
        <v>5562</v>
      </c>
      <c r="J33" s="16">
        <f>(E33*F24)</f>
        <v>685.9799999999999</v>
      </c>
      <c r="K33" s="17">
        <f>SUM(E33*G24)</f>
        <v>5562</v>
      </c>
      <c r="L33" s="16">
        <f t="shared" si="6"/>
        <v>6247.98</v>
      </c>
      <c r="M33" s="17">
        <f>SUM(J33-H33)</f>
        <v>-1.1368683772161603E-13</v>
      </c>
      <c r="N33" s="16">
        <f t="shared" si="7"/>
        <v>0</v>
      </c>
      <c r="O33" s="16"/>
      <c r="P33" s="16"/>
      <c r="Q33" s="100"/>
      <c r="R33" s="16"/>
      <c r="S33" s="17"/>
    </row>
    <row r="34" spans="1:19" ht="13.5" thickBot="1">
      <c r="A34" s="105"/>
      <c r="B34" s="102"/>
      <c r="C34" s="144"/>
      <c r="D34" s="11" t="s">
        <v>23</v>
      </c>
      <c r="E34" s="48">
        <v>92.48</v>
      </c>
      <c r="F34" s="114"/>
      <c r="G34" s="97"/>
      <c r="H34" s="18">
        <v>513.26</v>
      </c>
      <c r="I34" s="19">
        <v>4161.6</v>
      </c>
      <c r="J34" s="16">
        <f>(E34*F24)</f>
        <v>513.264</v>
      </c>
      <c r="K34" s="17">
        <f>SUM(E34*G24)</f>
        <v>4161.6</v>
      </c>
      <c r="L34" s="16">
        <f t="shared" si="6"/>
        <v>4674.8640000000005</v>
      </c>
      <c r="M34" s="17">
        <f>SUM(J34-H34)</f>
        <v>0.004000000000019099</v>
      </c>
      <c r="N34" s="16">
        <f t="shared" si="7"/>
        <v>0</v>
      </c>
      <c r="O34" s="16"/>
      <c r="P34" s="16"/>
      <c r="Q34" s="100"/>
      <c r="R34" s="16"/>
      <c r="S34" s="17"/>
    </row>
    <row r="35" spans="1:19" ht="13.5" thickBot="1">
      <c r="A35" s="106"/>
      <c r="B35" s="103"/>
      <c r="C35" s="145"/>
      <c r="D35" s="28" t="s">
        <v>24</v>
      </c>
      <c r="E35" s="48">
        <v>62.9</v>
      </c>
      <c r="F35" s="115"/>
      <c r="G35" s="98"/>
      <c r="H35" s="21">
        <v>349.1</v>
      </c>
      <c r="I35" s="22">
        <v>2830.5</v>
      </c>
      <c r="J35" s="20">
        <f>SUM(E35*F24)</f>
        <v>349.09499999999997</v>
      </c>
      <c r="K35" s="17">
        <f>SUM(E35*G24)</f>
        <v>2830.5</v>
      </c>
      <c r="L35" s="20">
        <f>SUM(J35,K35)</f>
        <v>3179.595</v>
      </c>
      <c r="M35" s="17">
        <f>SUM(J35-H35)</f>
        <v>-0.005000000000052296</v>
      </c>
      <c r="N35" s="16">
        <f t="shared" si="7"/>
        <v>0</v>
      </c>
      <c r="O35" s="16"/>
      <c r="P35" s="16"/>
      <c r="Q35" s="100"/>
      <c r="R35" s="16"/>
      <c r="S35" s="17"/>
    </row>
    <row r="36" spans="1:19" ht="13.5" thickBot="1">
      <c r="A36" s="23"/>
      <c r="B36" s="32">
        <v>2018</v>
      </c>
      <c r="C36" s="30"/>
      <c r="D36" s="26" t="s">
        <v>25</v>
      </c>
      <c r="E36" s="52">
        <f>SUM(E24,E25,E26,E27,E28,E29,E30,E31,E32,E33,E34,E35)</f>
        <v>1256.6200000000001</v>
      </c>
      <c r="F36" s="25"/>
      <c r="G36" s="24"/>
      <c r="H36" s="44">
        <f aca="true" t="shared" si="8" ref="H36:S36">SUM(H24:H35)</f>
        <v>6974.25</v>
      </c>
      <c r="I36" s="44">
        <f t="shared" si="8"/>
        <v>56547.9</v>
      </c>
      <c r="J36" s="45">
        <f t="shared" si="8"/>
        <v>6974.241</v>
      </c>
      <c r="K36" s="44">
        <f t="shared" si="8"/>
        <v>56547.9</v>
      </c>
      <c r="L36" s="44">
        <f t="shared" si="8"/>
        <v>63522.141</v>
      </c>
      <c r="M36" s="44">
        <f t="shared" si="8"/>
        <v>-0.011000000000308319</v>
      </c>
      <c r="N36" s="44">
        <f t="shared" si="8"/>
        <v>-1.3642420526593924E-12</v>
      </c>
      <c r="O36" s="44">
        <f t="shared" si="8"/>
        <v>0</v>
      </c>
      <c r="P36" s="44">
        <f t="shared" si="8"/>
        <v>0</v>
      </c>
      <c r="Q36" s="44">
        <f t="shared" si="8"/>
        <v>0</v>
      </c>
      <c r="R36" s="44">
        <f t="shared" si="8"/>
        <v>0</v>
      </c>
      <c r="S36" s="44">
        <f t="shared" si="8"/>
        <v>0</v>
      </c>
    </row>
    <row r="37" spans="1:19" ht="13.5" thickBot="1">
      <c r="A37" s="29">
        <f>A24</f>
        <v>2</v>
      </c>
      <c r="B37" s="49" t="str">
        <f>B24</f>
        <v>Регионално депо Троян Априлци</v>
      </c>
      <c r="C37" s="30" t="str">
        <f>C24</f>
        <v>Априлци</v>
      </c>
      <c r="D37" s="26"/>
      <c r="E37" s="52">
        <f>SUM(SUM(E23:E35))</f>
        <v>9098.26</v>
      </c>
      <c r="F37" s="30">
        <v>2.93</v>
      </c>
      <c r="G37" s="29"/>
      <c r="H37" s="44">
        <f>SUM(H23:H35)</f>
        <v>23821.68999999999</v>
      </c>
      <c r="I37" s="44">
        <f>SUM(I23:I35)</f>
        <v>236413.89999999997</v>
      </c>
      <c r="J37" s="44">
        <f aca="true" t="shared" si="9" ref="J37:S37">SUM(J23:J35)</f>
        <v>23821.681</v>
      </c>
      <c r="K37" s="44">
        <f t="shared" si="9"/>
        <v>236413.89999999997</v>
      </c>
      <c r="L37" s="44">
        <f t="shared" si="9"/>
        <v>63522.141</v>
      </c>
      <c r="M37" s="44">
        <f t="shared" si="9"/>
        <v>-0.011000000000308319</v>
      </c>
      <c r="N37" s="44">
        <f t="shared" si="9"/>
        <v>-1.3642420526593924E-12</v>
      </c>
      <c r="O37" s="44">
        <f t="shared" si="9"/>
        <v>0</v>
      </c>
      <c r="P37" s="44">
        <f t="shared" si="9"/>
        <v>0</v>
      </c>
      <c r="Q37" s="44">
        <f t="shared" si="9"/>
        <v>0</v>
      </c>
      <c r="R37" s="44">
        <f t="shared" si="9"/>
        <v>0</v>
      </c>
      <c r="S37" s="44">
        <f t="shared" si="9"/>
        <v>0</v>
      </c>
    </row>
    <row r="38" spans="1:19" ht="13.5" thickBot="1">
      <c r="A38" s="36"/>
      <c r="B38" s="53" t="s">
        <v>78</v>
      </c>
      <c r="C38" s="37"/>
      <c r="D38" s="38"/>
      <c r="E38" s="56">
        <v>58389.3</v>
      </c>
      <c r="F38" s="37"/>
      <c r="G38" s="39"/>
      <c r="H38" s="56">
        <v>121941.53</v>
      </c>
      <c r="I38" s="57">
        <v>1108957.18</v>
      </c>
      <c r="J38" s="86">
        <v>121941.53</v>
      </c>
      <c r="K38" s="87">
        <v>1108957.18</v>
      </c>
      <c r="L38" s="37"/>
      <c r="M38" s="47"/>
      <c r="N38" s="47"/>
      <c r="O38" s="41"/>
      <c r="P38" s="42"/>
      <c r="Q38" s="42"/>
      <c r="R38" s="42"/>
      <c r="S38" s="42"/>
    </row>
    <row r="39" spans="1:19" ht="13.5" thickBot="1">
      <c r="A39" s="104">
        <v>3</v>
      </c>
      <c r="B39" s="107" t="s">
        <v>27</v>
      </c>
      <c r="C39" s="143" t="s">
        <v>40</v>
      </c>
      <c r="D39" s="11" t="s">
        <v>13</v>
      </c>
      <c r="E39" s="48">
        <v>463.9</v>
      </c>
      <c r="F39" s="113">
        <v>5.55</v>
      </c>
      <c r="G39" s="96">
        <v>45</v>
      </c>
      <c r="H39" s="14">
        <v>2574.65</v>
      </c>
      <c r="I39" s="15">
        <v>20875.5</v>
      </c>
      <c r="J39" s="12">
        <f>(E39*F39)</f>
        <v>2574.645</v>
      </c>
      <c r="K39" s="13">
        <f>SUM(G39*E39)</f>
        <v>20875.5</v>
      </c>
      <c r="L39" s="12">
        <f>SUM(J39,K39)</f>
        <v>23450.145</v>
      </c>
      <c r="M39" s="17">
        <f aca="true" t="shared" si="10" ref="M39:N44">SUM(J39-H39)</f>
        <v>-0.005000000000109139</v>
      </c>
      <c r="N39" s="16">
        <f t="shared" si="10"/>
        <v>0</v>
      </c>
      <c r="O39" s="16"/>
      <c r="P39" s="16"/>
      <c r="Q39" s="99"/>
      <c r="R39" s="16"/>
      <c r="S39" s="17"/>
    </row>
    <row r="40" spans="1:19" ht="13.5" thickBot="1">
      <c r="A40" s="105"/>
      <c r="B40" s="108"/>
      <c r="C40" s="144"/>
      <c r="D40" s="11" t="s">
        <v>14</v>
      </c>
      <c r="E40" s="48">
        <v>362.06</v>
      </c>
      <c r="F40" s="114"/>
      <c r="G40" s="97"/>
      <c r="H40" s="18">
        <v>2009.43</v>
      </c>
      <c r="I40" s="19">
        <v>16292.7</v>
      </c>
      <c r="J40" s="16">
        <f>(E40*F39)</f>
        <v>2009.433</v>
      </c>
      <c r="K40" s="17">
        <f>SUM(E40*G39)</f>
        <v>16292.7</v>
      </c>
      <c r="L40" s="16">
        <f>SUM(J40,K40)</f>
        <v>18302.133</v>
      </c>
      <c r="M40" s="17">
        <f t="shared" si="10"/>
        <v>0.0029999999999290594</v>
      </c>
      <c r="N40" s="16">
        <f t="shared" si="10"/>
        <v>0</v>
      </c>
      <c r="O40" s="16"/>
      <c r="P40" s="16"/>
      <c r="Q40" s="100"/>
      <c r="R40" s="16"/>
      <c r="S40" s="17"/>
    </row>
    <row r="41" spans="1:19" ht="13.5" thickBot="1">
      <c r="A41" s="105"/>
      <c r="B41" s="108"/>
      <c r="C41" s="144"/>
      <c r="D41" s="11" t="s">
        <v>15</v>
      </c>
      <c r="E41" s="48">
        <v>369.98</v>
      </c>
      <c r="F41" s="114"/>
      <c r="G41" s="97"/>
      <c r="H41" s="18">
        <v>2053.39</v>
      </c>
      <c r="I41" s="19">
        <v>16649.1</v>
      </c>
      <c r="J41" s="16">
        <f>(E41*F39)</f>
        <v>2053.389</v>
      </c>
      <c r="K41" s="17">
        <f>SUM(E41*G39)</f>
        <v>16649.100000000002</v>
      </c>
      <c r="L41" s="16">
        <f aca="true" t="shared" si="11" ref="L41:L49">SUM(J41,K41)</f>
        <v>18702.489</v>
      </c>
      <c r="M41" s="17">
        <f t="shared" si="10"/>
        <v>-0.0009999999997489795</v>
      </c>
      <c r="N41" s="16">
        <f t="shared" si="10"/>
        <v>3.637978807091713E-12</v>
      </c>
      <c r="O41" s="16"/>
      <c r="P41" s="16"/>
      <c r="Q41" s="100"/>
      <c r="R41" s="16"/>
      <c r="S41" s="17"/>
    </row>
    <row r="42" spans="1:19" ht="13.5" thickBot="1">
      <c r="A42" s="105"/>
      <c r="B42" s="108"/>
      <c r="C42" s="144"/>
      <c r="D42" s="11" t="s">
        <v>16</v>
      </c>
      <c r="E42" s="48">
        <v>337.46</v>
      </c>
      <c r="F42" s="114"/>
      <c r="G42" s="97"/>
      <c r="H42" s="18">
        <v>1872.9</v>
      </c>
      <c r="I42" s="19">
        <v>15185.7</v>
      </c>
      <c r="J42" s="16">
        <f>(E42*F39)</f>
        <v>1872.9029999999998</v>
      </c>
      <c r="K42" s="17">
        <f>SUM(E42*G39)</f>
        <v>15185.699999999999</v>
      </c>
      <c r="L42" s="16">
        <f t="shared" si="11"/>
        <v>17058.603</v>
      </c>
      <c r="M42" s="17">
        <f t="shared" si="10"/>
        <v>0.0029999999997016857</v>
      </c>
      <c r="N42" s="16">
        <f t="shared" si="10"/>
        <v>-1.8189894035458565E-12</v>
      </c>
      <c r="O42" s="16"/>
      <c r="P42" s="16"/>
      <c r="Q42" s="100"/>
      <c r="R42" s="16"/>
      <c r="S42" s="17"/>
    </row>
    <row r="43" spans="1:19" ht="13.5" thickBot="1">
      <c r="A43" s="105"/>
      <c r="B43" s="108"/>
      <c r="C43" s="144"/>
      <c r="D43" s="11" t="s">
        <v>17</v>
      </c>
      <c r="E43" s="48">
        <v>358.74</v>
      </c>
      <c r="F43" s="114"/>
      <c r="G43" s="97"/>
      <c r="H43" s="18">
        <v>1991.01</v>
      </c>
      <c r="I43" s="19">
        <v>16143.3</v>
      </c>
      <c r="J43" s="16">
        <f>(E43*F39)</f>
        <v>1991.007</v>
      </c>
      <c r="K43" s="17">
        <f>SUM(E43*G39)</f>
        <v>16143.300000000001</v>
      </c>
      <c r="L43" s="16">
        <f t="shared" si="11"/>
        <v>18134.307</v>
      </c>
      <c r="M43" s="17">
        <f t="shared" si="10"/>
        <v>-0.0029999999999290594</v>
      </c>
      <c r="N43" s="16">
        <f t="shared" si="10"/>
        <v>1.8189894035458565E-12</v>
      </c>
      <c r="O43" s="16"/>
      <c r="P43" s="16"/>
      <c r="Q43" s="100"/>
      <c r="R43" s="16"/>
      <c r="S43" s="17"/>
    </row>
    <row r="44" spans="1:19" ht="13.5" thickBot="1">
      <c r="A44" s="105"/>
      <c r="B44" s="109"/>
      <c r="C44" s="144"/>
      <c r="D44" s="11" t="s">
        <v>18</v>
      </c>
      <c r="E44" s="48">
        <v>382.46</v>
      </c>
      <c r="F44" s="114"/>
      <c r="G44" s="97"/>
      <c r="H44" s="18">
        <v>2122.65</v>
      </c>
      <c r="I44" s="19">
        <v>17210.7</v>
      </c>
      <c r="J44" s="16">
        <f>(E44*F39)</f>
        <v>2122.653</v>
      </c>
      <c r="K44" s="17">
        <f>SUM(E44*G39)</f>
        <v>17210.7</v>
      </c>
      <c r="L44" s="16">
        <f t="shared" si="11"/>
        <v>19333.353</v>
      </c>
      <c r="M44" s="17">
        <f t="shared" si="10"/>
        <v>0.0029999999997016857</v>
      </c>
      <c r="N44" s="16">
        <f t="shared" si="10"/>
        <v>0</v>
      </c>
      <c r="O44" s="16"/>
      <c r="P44" s="16"/>
      <c r="Q44" s="100"/>
      <c r="R44" s="16"/>
      <c r="S44" s="17"/>
    </row>
    <row r="45" spans="1:19" ht="13.5" thickBot="1">
      <c r="A45" s="105"/>
      <c r="B45" s="101" t="s">
        <v>42</v>
      </c>
      <c r="C45" s="144"/>
      <c r="D45" s="11" t="s">
        <v>19</v>
      </c>
      <c r="E45" s="48">
        <v>386.9</v>
      </c>
      <c r="F45" s="114"/>
      <c r="G45" s="97"/>
      <c r="H45" s="18">
        <v>2147.3</v>
      </c>
      <c r="I45" s="19">
        <v>17410.5</v>
      </c>
      <c r="J45" s="16">
        <f>(E45*F39)</f>
        <v>2147.2949999999996</v>
      </c>
      <c r="K45" s="17">
        <f>SUM(E45*G39)</f>
        <v>17410.5</v>
      </c>
      <c r="L45" s="16">
        <f t="shared" si="11"/>
        <v>19557.795</v>
      </c>
      <c r="M45" s="17">
        <v>0</v>
      </c>
      <c r="N45" s="16">
        <f aca="true" t="shared" si="12" ref="N45:N50">SUM(K45-I45)</f>
        <v>0</v>
      </c>
      <c r="O45" s="16"/>
      <c r="P45" s="16"/>
      <c r="Q45" s="100"/>
      <c r="R45" s="16"/>
      <c r="S45" s="17"/>
    </row>
    <row r="46" spans="1:19" ht="13.5" thickBot="1">
      <c r="A46" s="105"/>
      <c r="B46" s="102"/>
      <c r="C46" s="144"/>
      <c r="D46" s="11" t="s">
        <v>20</v>
      </c>
      <c r="E46" s="48">
        <v>376.7</v>
      </c>
      <c r="F46" s="114"/>
      <c r="G46" s="97"/>
      <c r="H46" s="18">
        <v>2090.68</v>
      </c>
      <c r="I46" s="19">
        <v>16951.5</v>
      </c>
      <c r="J46" s="16">
        <f>(E46*F39)</f>
        <v>2090.685</v>
      </c>
      <c r="K46" s="17">
        <f>SUM(E46*G39)</f>
        <v>16951.5</v>
      </c>
      <c r="L46" s="16">
        <f t="shared" si="11"/>
        <v>19042.185</v>
      </c>
      <c r="M46" s="17">
        <f>SUM(J46-H46)</f>
        <v>0.005000000000109139</v>
      </c>
      <c r="N46" s="16">
        <f t="shared" si="12"/>
        <v>0</v>
      </c>
      <c r="O46" s="16"/>
      <c r="P46" s="16"/>
      <c r="Q46" s="100"/>
      <c r="R46" s="16"/>
      <c r="S46" s="17"/>
    </row>
    <row r="47" spans="1:19" ht="13.5" thickBot="1">
      <c r="A47" s="105"/>
      <c r="B47" s="102"/>
      <c r="C47" s="144"/>
      <c r="D47" s="11" t="s">
        <v>21</v>
      </c>
      <c r="E47" s="48">
        <v>328.68</v>
      </c>
      <c r="F47" s="114"/>
      <c r="G47" s="97"/>
      <c r="H47" s="33">
        <v>1824.17</v>
      </c>
      <c r="I47" s="34">
        <v>14790.6</v>
      </c>
      <c r="J47" s="16">
        <f>(E47*F39)</f>
        <v>1824.174</v>
      </c>
      <c r="K47" s="17">
        <f>SUM(E47*G39)</f>
        <v>14790.6</v>
      </c>
      <c r="L47" s="16">
        <f t="shared" si="11"/>
        <v>16614.774</v>
      </c>
      <c r="M47" s="17">
        <f>SUM(J47-H47)</f>
        <v>0.0039999999999054126</v>
      </c>
      <c r="N47" s="16">
        <f t="shared" si="12"/>
        <v>0</v>
      </c>
      <c r="O47" s="16"/>
      <c r="P47" s="16"/>
      <c r="Q47" s="100"/>
      <c r="R47" s="16"/>
      <c r="S47" s="17"/>
    </row>
    <row r="48" spans="1:19" ht="13.5" thickBot="1">
      <c r="A48" s="105"/>
      <c r="B48" s="102"/>
      <c r="C48" s="144"/>
      <c r="D48" s="11" t="s">
        <v>22</v>
      </c>
      <c r="E48" s="48">
        <v>413.7</v>
      </c>
      <c r="F48" s="114"/>
      <c r="G48" s="97"/>
      <c r="H48" s="18">
        <v>2296.04</v>
      </c>
      <c r="I48" s="19">
        <v>18616.5</v>
      </c>
      <c r="J48" s="16">
        <f>(E48*F39)</f>
        <v>2296.035</v>
      </c>
      <c r="K48" s="17">
        <f>SUM(E48*G39)</f>
        <v>18616.5</v>
      </c>
      <c r="L48" s="16">
        <f t="shared" si="11"/>
        <v>20912.535</v>
      </c>
      <c r="M48" s="17">
        <f>SUM(J48-H48)</f>
        <v>-0.005000000000109139</v>
      </c>
      <c r="N48" s="16">
        <f t="shared" si="12"/>
        <v>0</v>
      </c>
      <c r="O48" s="16"/>
      <c r="P48" s="16"/>
      <c r="Q48" s="100"/>
      <c r="R48" s="16"/>
      <c r="S48" s="17"/>
    </row>
    <row r="49" spans="1:19" ht="13.5" thickBot="1">
      <c r="A49" s="105"/>
      <c r="B49" s="102"/>
      <c r="C49" s="144"/>
      <c r="D49" s="11" t="s">
        <v>23</v>
      </c>
      <c r="E49" s="48">
        <v>383</v>
      </c>
      <c r="F49" s="114"/>
      <c r="G49" s="97"/>
      <c r="H49" s="18">
        <v>2125.65</v>
      </c>
      <c r="I49" s="19">
        <v>17235</v>
      </c>
      <c r="J49" s="16">
        <f>(E49*F39)</f>
        <v>2125.65</v>
      </c>
      <c r="K49" s="17">
        <f>SUM(E49*G39)</f>
        <v>17235</v>
      </c>
      <c r="L49" s="16">
        <f t="shared" si="11"/>
        <v>19360.65</v>
      </c>
      <c r="M49" s="17">
        <f>SUM(J49-H49)</f>
        <v>0</v>
      </c>
      <c r="N49" s="16">
        <f t="shared" si="12"/>
        <v>0</v>
      </c>
      <c r="O49" s="16"/>
      <c r="P49" s="16"/>
      <c r="Q49" s="100"/>
      <c r="R49" s="16"/>
      <c r="S49" s="17"/>
    </row>
    <row r="50" spans="1:19" ht="13.5" thickBot="1">
      <c r="A50" s="106"/>
      <c r="B50" s="103"/>
      <c r="C50" s="145"/>
      <c r="D50" s="28" t="s">
        <v>24</v>
      </c>
      <c r="E50" s="48">
        <v>432.78</v>
      </c>
      <c r="F50" s="115"/>
      <c r="G50" s="98"/>
      <c r="H50" s="21">
        <v>2401.93</v>
      </c>
      <c r="I50" s="22">
        <v>19475.1</v>
      </c>
      <c r="J50" s="20">
        <f>SUM(E50*F39)</f>
        <v>2401.9289999999996</v>
      </c>
      <c r="K50" s="17">
        <v>19475.1</v>
      </c>
      <c r="L50" s="20">
        <f>SUM(J50,K50)</f>
        <v>21877.029</v>
      </c>
      <c r="M50" s="17">
        <f>SUM(J50-H50)</f>
        <v>-0.0010000000002037268</v>
      </c>
      <c r="N50" s="16">
        <f t="shared" si="12"/>
        <v>0</v>
      </c>
      <c r="O50" s="16"/>
      <c r="P50" s="16"/>
      <c r="Q50" s="100"/>
      <c r="R50" s="16"/>
      <c r="S50" s="17"/>
    </row>
    <row r="51" spans="1:19" ht="13.5" thickBot="1">
      <c r="A51" s="23"/>
      <c r="B51" s="32">
        <v>2018</v>
      </c>
      <c r="C51" s="25"/>
      <c r="D51" s="26" t="s">
        <v>25</v>
      </c>
      <c r="E51" s="52">
        <f>SUM(E39,E40,E41,E42,E43,E44,E45,E46,E47,E48,E49,E50)</f>
        <v>4596.36</v>
      </c>
      <c r="F51" s="25"/>
      <c r="G51" s="24"/>
      <c r="H51" s="44">
        <f aca="true" t="shared" si="13" ref="H51:S51">SUM(H39:H50)</f>
        <v>25509.800000000003</v>
      </c>
      <c r="I51" s="44">
        <f t="shared" si="13"/>
        <v>206836.2</v>
      </c>
      <c r="J51" s="45">
        <f t="shared" si="13"/>
        <v>25509.798</v>
      </c>
      <c r="K51" s="44">
        <f t="shared" si="13"/>
        <v>206836.2</v>
      </c>
      <c r="L51" s="44">
        <f t="shared" si="13"/>
        <v>232345.99800000002</v>
      </c>
      <c r="M51" s="44">
        <f t="shared" si="13"/>
        <v>0.0029999999992469384</v>
      </c>
      <c r="N51" s="44">
        <f t="shared" si="13"/>
        <v>3.637978807091713E-12</v>
      </c>
      <c r="O51" s="44">
        <f t="shared" si="13"/>
        <v>0</v>
      </c>
      <c r="P51" s="44">
        <f t="shared" si="13"/>
        <v>0</v>
      </c>
      <c r="Q51" s="44">
        <f t="shared" si="13"/>
        <v>0</v>
      </c>
      <c r="R51" s="44">
        <f t="shared" si="13"/>
        <v>0</v>
      </c>
      <c r="S51" s="44">
        <f t="shared" si="13"/>
        <v>0</v>
      </c>
    </row>
    <row r="52" spans="1:19" ht="13.5" thickBot="1">
      <c r="A52" s="29">
        <f>A39</f>
        <v>3</v>
      </c>
      <c r="B52" s="49" t="str">
        <f>B39</f>
        <v>Регионално депо Троян Априлци</v>
      </c>
      <c r="C52" s="30" t="str">
        <f>C39</f>
        <v>Троян  </v>
      </c>
      <c r="D52" s="31"/>
      <c r="E52" s="52">
        <f>SUM(SUM(E38:E50))</f>
        <v>62985.659999999996</v>
      </c>
      <c r="F52" s="30">
        <v>2.93</v>
      </c>
      <c r="G52" s="29"/>
      <c r="H52" s="44">
        <f>SUM(H38:H50)</f>
        <v>147451.32999999996</v>
      </c>
      <c r="I52" s="44">
        <f>SUM(I38:I50)</f>
        <v>1315793.3800000001</v>
      </c>
      <c r="J52" s="44">
        <f aca="true" t="shared" si="14" ref="J52:S52">SUM(J38:J50)</f>
        <v>147451.328</v>
      </c>
      <c r="K52" s="44">
        <f t="shared" si="14"/>
        <v>1315793.3800000001</v>
      </c>
      <c r="L52" s="44">
        <f t="shared" si="14"/>
        <v>232345.99800000002</v>
      </c>
      <c r="M52" s="44">
        <f t="shared" si="14"/>
        <v>0.0029999999992469384</v>
      </c>
      <c r="N52" s="44">
        <f t="shared" si="14"/>
        <v>3.637978807091713E-12</v>
      </c>
      <c r="O52" s="44">
        <f t="shared" si="14"/>
        <v>0</v>
      </c>
      <c r="P52" s="44">
        <f t="shared" si="14"/>
        <v>0</v>
      </c>
      <c r="Q52" s="44">
        <f t="shared" si="14"/>
        <v>0</v>
      </c>
      <c r="R52" s="44">
        <f t="shared" si="14"/>
        <v>0</v>
      </c>
      <c r="S52" s="44">
        <f t="shared" si="14"/>
        <v>0</v>
      </c>
    </row>
    <row r="53" spans="1:19" ht="13.5" thickBot="1">
      <c r="A53" s="36"/>
      <c r="B53" s="53" t="s">
        <v>78</v>
      </c>
      <c r="C53" s="37"/>
      <c r="D53" s="38"/>
      <c r="E53" s="46"/>
      <c r="F53" s="37"/>
      <c r="G53" s="39"/>
      <c r="H53" s="46"/>
      <c r="I53" s="47"/>
      <c r="J53" s="88"/>
      <c r="K53" s="91"/>
      <c r="L53" s="37"/>
      <c r="M53" s="47"/>
      <c r="N53" s="47"/>
      <c r="O53" s="41"/>
      <c r="P53" s="42"/>
      <c r="Q53" s="42"/>
      <c r="R53" s="42"/>
      <c r="S53" s="42"/>
    </row>
    <row r="54" spans="1:19" ht="13.5" thickBot="1">
      <c r="A54" s="104">
        <v>4</v>
      </c>
      <c r="B54" s="107" t="s">
        <v>27</v>
      </c>
      <c r="C54" s="143" t="s">
        <v>41</v>
      </c>
      <c r="D54" s="11" t="s">
        <v>13</v>
      </c>
      <c r="E54" s="48"/>
      <c r="F54" s="113">
        <v>2.93</v>
      </c>
      <c r="G54" s="96">
        <v>45</v>
      </c>
      <c r="H54" s="14"/>
      <c r="I54" s="15"/>
      <c r="J54" s="12">
        <f>(E54*F54)</f>
        <v>0</v>
      </c>
      <c r="K54" s="13">
        <f>SUM(G54*E54)</f>
        <v>0</v>
      </c>
      <c r="L54" s="12">
        <f>SUM(J54,K54)</f>
        <v>0</v>
      </c>
      <c r="M54" s="17">
        <f aca="true" t="shared" si="15" ref="M54:N59">SUM(J54-H54)</f>
        <v>0</v>
      </c>
      <c r="N54" s="16">
        <f t="shared" si="15"/>
        <v>0</v>
      </c>
      <c r="O54" s="16"/>
      <c r="P54" s="16"/>
      <c r="Q54" s="99"/>
      <c r="R54" s="16"/>
      <c r="S54" s="17"/>
    </row>
    <row r="55" spans="1:19" ht="13.5" thickBot="1">
      <c r="A55" s="105"/>
      <c r="B55" s="108"/>
      <c r="C55" s="144"/>
      <c r="D55" s="11" t="s">
        <v>14</v>
      </c>
      <c r="E55" s="48"/>
      <c r="F55" s="114"/>
      <c r="G55" s="97"/>
      <c r="H55" s="18"/>
      <c r="I55" s="19"/>
      <c r="J55" s="16">
        <f>(E55*F54)</f>
        <v>0</v>
      </c>
      <c r="K55" s="17">
        <f>SUM(E55*G54)</f>
        <v>0</v>
      </c>
      <c r="L55" s="16">
        <f>SUM(J55,K55)</f>
        <v>0</v>
      </c>
      <c r="M55" s="17">
        <f t="shared" si="15"/>
        <v>0</v>
      </c>
      <c r="N55" s="16">
        <f t="shared" si="15"/>
        <v>0</v>
      </c>
      <c r="O55" s="16"/>
      <c r="P55" s="16"/>
      <c r="Q55" s="100"/>
      <c r="R55" s="16"/>
      <c r="S55" s="17"/>
    </row>
    <row r="56" spans="1:19" ht="13.5" thickBot="1">
      <c r="A56" s="105"/>
      <c r="B56" s="108"/>
      <c r="C56" s="144"/>
      <c r="D56" s="11" t="s">
        <v>15</v>
      </c>
      <c r="E56" s="48"/>
      <c r="F56" s="114"/>
      <c r="G56" s="97"/>
      <c r="H56" s="18"/>
      <c r="I56" s="19"/>
      <c r="J56" s="16">
        <f>(E56*F54)</f>
        <v>0</v>
      </c>
      <c r="K56" s="17">
        <f>SUM(E56*G54)</f>
        <v>0</v>
      </c>
      <c r="L56" s="16">
        <f aca="true" t="shared" si="16" ref="L56:L64">SUM(J56,K56)</f>
        <v>0</v>
      </c>
      <c r="M56" s="17">
        <f t="shared" si="15"/>
        <v>0</v>
      </c>
      <c r="N56" s="16">
        <f t="shared" si="15"/>
        <v>0</v>
      </c>
      <c r="O56" s="16"/>
      <c r="P56" s="16"/>
      <c r="Q56" s="100"/>
      <c r="R56" s="16"/>
      <c r="S56" s="17"/>
    </row>
    <row r="57" spans="1:19" ht="13.5" thickBot="1">
      <c r="A57" s="105"/>
      <c r="B57" s="108"/>
      <c r="C57" s="144"/>
      <c r="D57" s="11" t="s">
        <v>16</v>
      </c>
      <c r="E57" s="48"/>
      <c r="F57" s="114"/>
      <c r="G57" s="97"/>
      <c r="H57" s="18"/>
      <c r="I57" s="19"/>
      <c r="J57" s="16">
        <f>(E57*F54)</f>
        <v>0</v>
      </c>
      <c r="K57" s="17">
        <f>SUM(E57*G54)</f>
        <v>0</v>
      </c>
      <c r="L57" s="16">
        <f t="shared" si="16"/>
        <v>0</v>
      </c>
      <c r="M57" s="17">
        <f t="shared" si="15"/>
        <v>0</v>
      </c>
      <c r="N57" s="16">
        <f t="shared" si="15"/>
        <v>0</v>
      </c>
      <c r="O57" s="16"/>
      <c r="P57" s="16"/>
      <c r="Q57" s="100"/>
      <c r="R57" s="16"/>
      <c r="S57" s="17"/>
    </row>
    <row r="58" spans="1:19" ht="13.5" thickBot="1">
      <c r="A58" s="105"/>
      <c r="B58" s="108"/>
      <c r="C58" s="144"/>
      <c r="D58" s="11" t="s">
        <v>17</v>
      </c>
      <c r="E58" s="48"/>
      <c r="F58" s="114"/>
      <c r="G58" s="97"/>
      <c r="H58" s="18"/>
      <c r="I58" s="19"/>
      <c r="J58" s="16">
        <f>(E58*F54)</f>
        <v>0</v>
      </c>
      <c r="K58" s="17">
        <f>SUM(E58*G54)</f>
        <v>0</v>
      </c>
      <c r="L58" s="16">
        <f t="shared" si="16"/>
        <v>0</v>
      </c>
      <c r="M58" s="17">
        <f t="shared" si="15"/>
        <v>0</v>
      </c>
      <c r="N58" s="16">
        <f t="shared" si="15"/>
        <v>0</v>
      </c>
      <c r="O58" s="16"/>
      <c r="P58" s="16"/>
      <c r="Q58" s="100"/>
      <c r="R58" s="16"/>
      <c r="S58" s="17"/>
    </row>
    <row r="59" spans="1:19" ht="13.5" thickBot="1">
      <c r="A59" s="105"/>
      <c r="B59" s="109"/>
      <c r="C59" s="144"/>
      <c r="D59" s="11" t="s">
        <v>18</v>
      </c>
      <c r="E59" s="48"/>
      <c r="F59" s="114"/>
      <c r="G59" s="97"/>
      <c r="H59" s="18"/>
      <c r="I59" s="19"/>
      <c r="J59" s="16">
        <f>(E59*F54)</f>
        <v>0</v>
      </c>
      <c r="K59" s="17">
        <f>SUM(E59*G54)</f>
        <v>0</v>
      </c>
      <c r="L59" s="16">
        <f t="shared" si="16"/>
        <v>0</v>
      </c>
      <c r="M59" s="17">
        <f t="shared" si="15"/>
        <v>0</v>
      </c>
      <c r="N59" s="16">
        <f t="shared" si="15"/>
        <v>0</v>
      </c>
      <c r="O59" s="16"/>
      <c r="P59" s="16"/>
      <c r="Q59" s="100"/>
      <c r="R59" s="16"/>
      <c r="S59" s="17"/>
    </row>
    <row r="60" spans="1:19" ht="13.5" thickBot="1">
      <c r="A60" s="105"/>
      <c r="B60" s="101" t="s">
        <v>42</v>
      </c>
      <c r="C60" s="144"/>
      <c r="D60" s="11" t="s">
        <v>19</v>
      </c>
      <c r="E60" s="48"/>
      <c r="F60" s="114"/>
      <c r="G60" s="97"/>
      <c r="H60" s="18"/>
      <c r="I60" s="19"/>
      <c r="J60" s="16">
        <f>(E60*F54)</f>
        <v>0</v>
      </c>
      <c r="K60" s="17">
        <f>SUM(E60*G54)</f>
        <v>0</v>
      </c>
      <c r="L60" s="16">
        <f t="shared" si="16"/>
        <v>0</v>
      </c>
      <c r="M60" s="17">
        <v>0</v>
      </c>
      <c r="N60" s="16">
        <f aca="true" t="shared" si="17" ref="N60:N65">SUM(K60-I60)</f>
        <v>0</v>
      </c>
      <c r="O60" s="16"/>
      <c r="P60" s="16"/>
      <c r="Q60" s="100"/>
      <c r="R60" s="16"/>
      <c r="S60" s="17"/>
    </row>
    <row r="61" spans="1:19" ht="13.5" thickBot="1">
      <c r="A61" s="105"/>
      <c r="B61" s="102"/>
      <c r="C61" s="144"/>
      <c r="D61" s="11" t="s">
        <v>20</v>
      </c>
      <c r="E61" s="48"/>
      <c r="F61" s="114"/>
      <c r="G61" s="97"/>
      <c r="H61" s="18"/>
      <c r="I61" s="19"/>
      <c r="J61" s="16">
        <f>(E61*F54)</f>
        <v>0</v>
      </c>
      <c r="K61" s="17">
        <f>SUM(E61*G54)</f>
        <v>0</v>
      </c>
      <c r="L61" s="16">
        <f t="shared" si="16"/>
        <v>0</v>
      </c>
      <c r="M61" s="17">
        <f>SUM(J61-H61)</f>
        <v>0</v>
      </c>
      <c r="N61" s="16">
        <f t="shared" si="17"/>
        <v>0</v>
      </c>
      <c r="O61" s="16"/>
      <c r="P61" s="16"/>
      <c r="Q61" s="100"/>
      <c r="R61" s="16"/>
      <c r="S61" s="17"/>
    </row>
    <row r="62" spans="1:19" ht="13.5" thickBot="1">
      <c r="A62" s="105"/>
      <c r="B62" s="102"/>
      <c r="C62" s="144"/>
      <c r="D62" s="11" t="s">
        <v>21</v>
      </c>
      <c r="E62" s="48"/>
      <c r="F62" s="114"/>
      <c r="G62" s="97"/>
      <c r="H62" s="33"/>
      <c r="I62" s="34"/>
      <c r="J62" s="16">
        <f>(E62*F54)</f>
        <v>0</v>
      </c>
      <c r="K62" s="17">
        <f>SUM(E62*G54)</f>
        <v>0</v>
      </c>
      <c r="L62" s="16">
        <f t="shared" si="16"/>
        <v>0</v>
      </c>
      <c r="M62" s="17">
        <f>SUM(J62-H62)</f>
        <v>0</v>
      </c>
      <c r="N62" s="16">
        <f t="shared" si="17"/>
        <v>0</v>
      </c>
      <c r="O62" s="16"/>
      <c r="P62" s="16"/>
      <c r="Q62" s="100"/>
      <c r="R62" s="16"/>
      <c r="S62" s="17"/>
    </row>
    <row r="63" spans="1:19" ht="13.5" thickBot="1">
      <c r="A63" s="105"/>
      <c r="B63" s="102"/>
      <c r="C63" s="144"/>
      <c r="D63" s="11" t="s">
        <v>22</v>
      </c>
      <c r="E63" s="48"/>
      <c r="F63" s="114"/>
      <c r="G63" s="97"/>
      <c r="H63" s="18"/>
      <c r="I63" s="19"/>
      <c r="J63" s="16">
        <f>(E63*F54)</f>
        <v>0</v>
      </c>
      <c r="K63" s="17">
        <f>SUM(E63*G54)</f>
        <v>0</v>
      </c>
      <c r="L63" s="16">
        <f t="shared" si="16"/>
        <v>0</v>
      </c>
      <c r="M63" s="17">
        <f>SUM(J63-H63)</f>
        <v>0</v>
      </c>
      <c r="N63" s="16">
        <f t="shared" si="17"/>
        <v>0</v>
      </c>
      <c r="O63" s="16"/>
      <c r="P63" s="16"/>
      <c r="Q63" s="100"/>
      <c r="R63" s="16"/>
      <c r="S63" s="17"/>
    </row>
    <row r="64" spans="1:19" ht="13.5" thickBot="1">
      <c r="A64" s="105"/>
      <c r="B64" s="102"/>
      <c r="C64" s="144"/>
      <c r="D64" s="11" t="s">
        <v>23</v>
      </c>
      <c r="E64" s="48"/>
      <c r="F64" s="114"/>
      <c r="G64" s="97"/>
      <c r="H64" s="18"/>
      <c r="I64" s="19"/>
      <c r="J64" s="16">
        <f>(E64*F54)</f>
        <v>0</v>
      </c>
      <c r="K64" s="17">
        <f>SUM(E64*G54)</f>
        <v>0</v>
      </c>
      <c r="L64" s="16">
        <f t="shared" si="16"/>
        <v>0</v>
      </c>
      <c r="M64" s="17">
        <f>SUM(J64-H64)</f>
        <v>0</v>
      </c>
      <c r="N64" s="16">
        <f t="shared" si="17"/>
        <v>0</v>
      </c>
      <c r="O64" s="16"/>
      <c r="P64" s="16"/>
      <c r="Q64" s="100"/>
      <c r="R64" s="16"/>
      <c r="S64" s="17"/>
    </row>
    <row r="65" spans="1:19" ht="13.5" thickBot="1">
      <c r="A65" s="106"/>
      <c r="B65" s="103"/>
      <c r="C65" s="145"/>
      <c r="D65" s="28" t="s">
        <v>24</v>
      </c>
      <c r="E65" s="48"/>
      <c r="F65" s="115"/>
      <c r="G65" s="98"/>
      <c r="H65" s="21"/>
      <c r="I65" s="22"/>
      <c r="J65" s="20">
        <f>SUM(E65*F54)</f>
        <v>0</v>
      </c>
      <c r="K65" s="17">
        <f>SUM(E65*G54)</f>
        <v>0</v>
      </c>
      <c r="L65" s="20">
        <f>SUM(J65,K65)</f>
        <v>0</v>
      </c>
      <c r="M65" s="17">
        <f>SUM(J65-H65)</f>
        <v>0</v>
      </c>
      <c r="N65" s="16">
        <f t="shared" si="17"/>
        <v>0</v>
      </c>
      <c r="O65" s="16"/>
      <c r="P65" s="16"/>
      <c r="Q65" s="100"/>
      <c r="R65" s="16"/>
      <c r="S65" s="17"/>
    </row>
    <row r="66" spans="1:19" ht="13.5" thickBot="1">
      <c r="A66" s="23"/>
      <c r="B66" s="32">
        <v>2017</v>
      </c>
      <c r="C66" s="25"/>
      <c r="D66" s="26" t="s">
        <v>73</v>
      </c>
      <c r="E66" s="27">
        <f>SUM(E54,E55,E56,E57,E58,E59,E60,E61,E62,E63,E64,E65)</f>
        <v>0</v>
      </c>
      <c r="F66" s="25"/>
      <c r="G66" s="24"/>
      <c r="H66" s="44">
        <f aca="true" t="shared" si="18" ref="H66:S66">SUM(H54:H65)</f>
        <v>0</v>
      </c>
      <c r="I66" s="44">
        <f t="shared" si="18"/>
        <v>0</v>
      </c>
      <c r="J66" s="45">
        <f t="shared" si="18"/>
        <v>0</v>
      </c>
      <c r="K66" s="44">
        <f t="shared" si="18"/>
        <v>0</v>
      </c>
      <c r="L66" s="44">
        <f t="shared" si="18"/>
        <v>0</v>
      </c>
      <c r="M66" s="44">
        <f t="shared" si="18"/>
        <v>0</v>
      </c>
      <c r="N66" s="44">
        <f t="shared" si="18"/>
        <v>0</v>
      </c>
      <c r="O66" s="44">
        <f t="shared" si="18"/>
        <v>0</v>
      </c>
      <c r="P66" s="44">
        <f t="shared" si="18"/>
        <v>0</v>
      </c>
      <c r="Q66" s="44">
        <f t="shared" si="18"/>
        <v>0</v>
      </c>
      <c r="R66" s="44">
        <f t="shared" si="18"/>
        <v>0</v>
      </c>
      <c r="S66" s="44">
        <f t="shared" si="18"/>
        <v>0</v>
      </c>
    </row>
    <row r="67" spans="1:19" ht="13.5" thickBot="1">
      <c r="A67" s="29">
        <f>A54</f>
        <v>4</v>
      </c>
      <c r="B67" s="49" t="str">
        <f>B54</f>
        <v>Регионално депо Троян Априлци</v>
      </c>
      <c r="C67" s="30" t="str">
        <f>C54</f>
        <v>други </v>
      </c>
      <c r="D67" s="26"/>
      <c r="E67" s="27">
        <f>SUM(SUM(E53:E65))</f>
        <v>0</v>
      </c>
      <c r="F67" s="30">
        <v>2.93</v>
      </c>
      <c r="G67" s="29"/>
      <c r="H67" s="44">
        <f>SUM(H53:H65)</f>
        <v>0</v>
      </c>
      <c r="I67" s="44">
        <f>SUM(I53:I65)</f>
        <v>0</v>
      </c>
      <c r="J67" s="44">
        <f aca="true" t="shared" si="19" ref="J67:S67">SUM(J53:J65)</f>
        <v>0</v>
      </c>
      <c r="K67" s="44">
        <f t="shared" si="19"/>
        <v>0</v>
      </c>
      <c r="L67" s="44">
        <f t="shared" si="19"/>
        <v>0</v>
      </c>
      <c r="M67" s="44">
        <f t="shared" si="19"/>
        <v>0</v>
      </c>
      <c r="N67" s="44">
        <f t="shared" si="19"/>
        <v>0</v>
      </c>
      <c r="O67" s="44">
        <f t="shared" si="19"/>
        <v>0</v>
      </c>
      <c r="P67" s="44">
        <f t="shared" si="19"/>
        <v>0</v>
      </c>
      <c r="Q67" s="44">
        <f t="shared" si="19"/>
        <v>0</v>
      </c>
      <c r="R67" s="44">
        <f t="shared" si="19"/>
        <v>0</v>
      </c>
      <c r="S67" s="44">
        <f t="shared" si="19"/>
        <v>0</v>
      </c>
    </row>
    <row r="68" spans="1:19" ht="13.5" thickBot="1">
      <c r="A68" s="36"/>
      <c r="B68" s="53" t="s">
        <v>78</v>
      </c>
      <c r="C68" s="53"/>
      <c r="D68" s="38"/>
      <c r="E68" s="56">
        <v>242080.76</v>
      </c>
      <c r="F68" s="37"/>
      <c r="G68" s="39"/>
      <c r="H68" s="56">
        <v>426062.1</v>
      </c>
      <c r="I68" s="57">
        <v>4073260.6</v>
      </c>
      <c r="J68" s="86">
        <v>426062.1</v>
      </c>
      <c r="K68" s="87">
        <v>4073260.6</v>
      </c>
      <c r="L68" s="54">
        <v>4499322.71</v>
      </c>
      <c r="M68" s="47">
        <v>0</v>
      </c>
      <c r="N68" s="47">
        <v>0</v>
      </c>
      <c r="O68" s="41"/>
      <c r="P68" s="42"/>
      <c r="Q68" s="42"/>
      <c r="R68" s="42"/>
      <c r="S68" s="42"/>
    </row>
    <row r="69" spans="1:19" ht="13.5" thickBot="1">
      <c r="A69" s="104">
        <v>5</v>
      </c>
      <c r="B69" s="140" t="s">
        <v>72</v>
      </c>
      <c r="C69" s="127" t="s">
        <v>71</v>
      </c>
      <c r="D69" s="11" t="s">
        <v>13</v>
      </c>
      <c r="E69" s="48">
        <v>1157.02</v>
      </c>
      <c r="F69" s="113">
        <v>1.76</v>
      </c>
      <c r="G69" s="96">
        <v>45</v>
      </c>
      <c r="H69" s="14">
        <v>2036.36</v>
      </c>
      <c r="I69" s="15">
        <v>52065.9</v>
      </c>
      <c r="J69" s="12">
        <f>(E69*F69)</f>
        <v>2036.3552</v>
      </c>
      <c r="K69" s="13">
        <f>SUM(G69*E69)</f>
        <v>52065.9</v>
      </c>
      <c r="L69" s="12">
        <f>SUM(J69,K69)</f>
        <v>54102.2552</v>
      </c>
      <c r="M69" s="17">
        <f aca="true" t="shared" si="20" ref="M69:N74">SUM(J69-H69)</f>
        <v>-0.00479999999993197</v>
      </c>
      <c r="N69" s="16">
        <f t="shared" si="20"/>
        <v>0</v>
      </c>
      <c r="O69" s="16"/>
      <c r="P69" s="16"/>
      <c r="Q69" s="99"/>
      <c r="R69" s="16"/>
      <c r="S69" s="17"/>
    </row>
    <row r="70" spans="1:19" ht="13.5" thickBot="1">
      <c r="A70" s="105"/>
      <c r="B70" s="141"/>
      <c r="C70" s="128"/>
      <c r="D70" s="11" t="s">
        <v>14</v>
      </c>
      <c r="E70" s="48">
        <v>967.66</v>
      </c>
      <c r="F70" s="114"/>
      <c r="G70" s="97"/>
      <c r="H70" s="18">
        <v>1703.08</v>
      </c>
      <c r="I70" s="19">
        <v>43544.7</v>
      </c>
      <c r="J70" s="16">
        <f>(E70*F69)</f>
        <v>1703.0816</v>
      </c>
      <c r="K70" s="17">
        <f>SUM(E70*G69)</f>
        <v>43544.7</v>
      </c>
      <c r="L70" s="16">
        <f>SUM(J70,K70)</f>
        <v>45247.781599999995</v>
      </c>
      <c r="M70" s="17">
        <f t="shared" si="20"/>
        <v>0.0016000000000531145</v>
      </c>
      <c r="N70" s="16">
        <f t="shared" si="20"/>
        <v>0</v>
      </c>
      <c r="O70" s="16"/>
      <c r="P70" s="16"/>
      <c r="Q70" s="100"/>
      <c r="R70" s="16"/>
      <c r="S70" s="17"/>
    </row>
    <row r="71" spans="1:19" ht="13.5" thickBot="1">
      <c r="A71" s="105"/>
      <c r="B71" s="141"/>
      <c r="C71" s="128"/>
      <c r="D71" s="11" t="s">
        <v>15</v>
      </c>
      <c r="E71" s="48">
        <v>1277.44</v>
      </c>
      <c r="F71" s="114"/>
      <c r="G71" s="97"/>
      <c r="H71" s="18">
        <v>2248.29</v>
      </c>
      <c r="I71" s="19">
        <v>57484.8</v>
      </c>
      <c r="J71" s="16">
        <f>(E71*F69)</f>
        <v>2248.2944</v>
      </c>
      <c r="K71" s="17">
        <f>SUM(E71*G69)</f>
        <v>57484.8</v>
      </c>
      <c r="L71" s="16">
        <f aca="true" t="shared" si="21" ref="L71:L79">SUM(J71,K71)</f>
        <v>59733.0944</v>
      </c>
      <c r="M71" s="17">
        <f t="shared" si="20"/>
        <v>0.004400000000259752</v>
      </c>
      <c r="N71" s="16">
        <f t="shared" si="20"/>
        <v>0</v>
      </c>
      <c r="O71" s="16"/>
      <c r="P71" s="16"/>
      <c r="Q71" s="100"/>
      <c r="R71" s="16"/>
      <c r="S71" s="17"/>
    </row>
    <row r="72" spans="1:19" ht="13.5" thickBot="1">
      <c r="A72" s="105"/>
      <c r="B72" s="141"/>
      <c r="C72" s="128"/>
      <c r="D72" s="11" t="s">
        <v>16</v>
      </c>
      <c r="E72" s="48">
        <v>1478.24</v>
      </c>
      <c r="F72" s="114"/>
      <c r="G72" s="97"/>
      <c r="H72" s="18">
        <v>2601.7</v>
      </c>
      <c r="I72" s="19">
        <v>66520.8</v>
      </c>
      <c r="J72" s="16">
        <f>(E72*F69)</f>
        <v>2601.7024</v>
      </c>
      <c r="K72" s="17">
        <f>SUM(E72*G69)</f>
        <v>66520.8</v>
      </c>
      <c r="L72" s="16">
        <f t="shared" si="21"/>
        <v>69122.5024</v>
      </c>
      <c r="M72" s="17">
        <f t="shared" si="20"/>
        <v>0.0024000000003070454</v>
      </c>
      <c r="N72" s="16">
        <f t="shared" si="20"/>
        <v>0</v>
      </c>
      <c r="O72" s="16"/>
      <c r="P72" s="16"/>
      <c r="Q72" s="100"/>
      <c r="R72" s="16"/>
      <c r="S72" s="17"/>
    </row>
    <row r="73" spans="1:19" ht="13.5" thickBot="1">
      <c r="A73" s="105"/>
      <c r="B73" s="141"/>
      <c r="C73" s="128"/>
      <c r="D73" s="11" t="s">
        <v>17</v>
      </c>
      <c r="E73" s="48">
        <v>1465.9</v>
      </c>
      <c r="F73" s="114"/>
      <c r="G73" s="97"/>
      <c r="H73" s="18">
        <v>2579.98</v>
      </c>
      <c r="I73" s="19">
        <v>65965.5</v>
      </c>
      <c r="J73" s="16">
        <f>(E73*F69)</f>
        <v>2579.9840000000004</v>
      </c>
      <c r="K73" s="17">
        <f>SUM(E73*G69)</f>
        <v>65965.5</v>
      </c>
      <c r="L73" s="16">
        <f t="shared" si="21"/>
        <v>68545.484</v>
      </c>
      <c r="M73" s="17">
        <f t="shared" si="20"/>
        <v>0.00400000000036016</v>
      </c>
      <c r="N73" s="16">
        <f t="shared" si="20"/>
        <v>0</v>
      </c>
      <c r="O73" s="16"/>
      <c r="P73" s="16"/>
      <c r="Q73" s="100"/>
      <c r="R73" s="16"/>
      <c r="S73" s="17"/>
    </row>
    <row r="74" spans="1:19" ht="13.5" thickBot="1">
      <c r="A74" s="105"/>
      <c r="B74" s="142"/>
      <c r="C74" s="128"/>
      <c r="D74" s="11" t="s">
        <v>18</v>
      </c>
      <c r="E74" s="48">
        <v>1430.48</v>
      </c>
      <c r="F74" s="114"/>
      <c r="G74" s="97"/>
      <c r="H74" s="18">
        <v>2517.64</v>
      </c>
      <c r="I74" s="19">
        <v>64371.6</v>
      </c>
      <c r="J74" s="16">
        <f>(E74*F69)</f>
        <v>2517.6448</v>
      </c>
      <c r="K74" s="17">
        <f>SUM(E74*G69)</f>
        <v>64371.6</v>
      </c>
      <c r="L74" s="16">
        <f t="shared" si="21"/>
        <v>66889.2448</v>
      </c>
      <c r="M74" s="17">
        <f t="shared" si="20"/>
        <v>0.0048000000001593435</v>
      </c>
      <c r="N74" s="16">
        <f t="shared" si="20"/>
        <v>0</v>
      </c>
      <c r="O74" s="16"/>
      <c r="P74" s="16"/>
      <c r="Q74" s="100"/>
      <c r="R74" s="16"/>
      <c r="S74" s="17"/>
    </row>
    <row r="75" spans="1:19" ht="13.5" thickBot="1">
      <c r="A75" s="105"/>
      <c r="B75" s="101"/>
      <c r="C75" s="128"/>
      <c r="D75" s="11" t="s">
        <v>19</v>
      </c>
      <c r="E75" s="48">
        <v>1695.22</v>
      </c>
      <c r="F75" s="114"/>
      <c r="G75" s="97"/>
      <c r="H75" s="18">
        <v>2983.59</v>
      </c>
      <c r="I75" s="19">
        <v>76284.9</v>
      </c>
      <c r="J75" s="16">
        <f>(E75*F69)</f>
        <v>2983.5872</v>
      </c>
      <c r="K75" s="17">
        <f>SUM(E75*G69)</f>
        <v>76284.9</v>
      </c>
      <c r="L75" s="16">
        <f t="shared" si="21"/>
        <v>79268.48719999999</v>
      </c>
      <c r="M75" s="17">
        <v>0</v>
      </c>
      <c r="N75" s="16">
        <f aca="true" t="shared" si="22" ref="N75:N80">SUM(K75-I75)</f>
        <v>0</v>
      </c>
      <c r="O75" s="16"/>
      <c r="P75" s="16"/>
      <c r="Q75" s="100"/>
      <c r="R75" s="16"/>
      <c r="S75" s="17"/>
    </row>
    <row r="76" spans="1:19" ht="13.5" thickBot="1">
      <c r="A76" s="105"/>
      <c r="B76" s="102"/>
      <c r="C76" s="128"/>
      <c r="D76" s="11" t="s">
        <v>20</v>
      </c>
      <c r="E76" s="48">
        <v>1644.02</v>
      </c>
      <c r="F76" s="114"/>
      <c r="G76" s="97"/>
      <c r="H76" s="18">
        <v>2893.48</v>
      </c>
      <c r="I76" s="19">
        <v>73980.9</v>
      </c>
      <c r="J76" s="16">
        <f>(E76*F69)</f>
        <v>2893.4752</v>
      </c>
      <c r="K76" s="17">
        <f>SUM(E76*G69)</f>
        <v>73980.9</v>
      </c>
      <c r="L76" s="16">
        <f t="shared" si="21"/>
        <v>76874.3752</v>
      </c>
      <c r="M76" s="17">
        <f>SUM(J76-H76)</f>
        <v>-0.0048000000001593435</v>
      </c>
      <c r="N76" s="16">
        <f t="shared" si="22"/>
        <v>0</v>
      </c>
      <c r="O76" s="16"/>
      <c r="P76" s="16"/>
      <c r="Q76" s="100"/>
      <c r="R76" s="16"/>
      <c r="S76" s="17"/>
    </row>
    <row r="77" spans="1:19" ht="13.5" thickBot="1">
      <c r="A77" s="105"/>
      <c r="B77" s="102"/>
      <c r="C77" s="128"/>
      <c r="D77" s="11" t="s">
        <v>21</v>
      </c>
      <c r="E77" s="48">
        <v>1430.54</v>
      </c>
      <c r="F77" s="114"/>
      <c r="G77" s="97"/>
      <c r="H77" s="33">
        <v>2517.75</v>
      </c>
      <c r="I77" s="34">
        <v>64374.3</v>
      </c>
      <c r="J77" s="16">
        <f>(E77*F69)</f>
        <v>2517.7504</v>
      </c>
      <c r="K77" s="17">
        <f>SUM(E77*G69)</f>
        <v>64374.299999999996</v>
      </c>
      <c r="L77" s="16">
        <f t="shared" si="21"/>
        <v>66892.0504</v>
      </c>
      <c r="M77" s="17">
        <f>SUM(J77-H77)</f>
        <v>0.0003999999998995918</v>
      </c>
      <c r="N77" s="16">
        <f t="shared" si="22"/>
        <v>-7.275957614183426E-12</v>
      </c>
      <c r="O77" s="16"/>
      <c r="P77" s="16"/>
      <c r="Q77" s="100"/>
      <c r="R77" s="16"/>
      <c r="S77" s="17"/>
    </row>
    <row r="78" spans="1:19" ht="13.5" thickBot="1">
      <c r="A78" s="105"/>
      <c r="B78" s="102"/>
      <c r="C78" s="128"/>
      <c r="D78" s="11" t="s">
        <v>22</v>
      </c>
      <c r="E78" s="48">
        <v>1591.82</v>
      </c>
      <c r="F78" s="114"/>
      <c r="G78" s="97"/>
      <c r="H78" s="18">
        <v>2801.6</v>
      </c>
      <c r="I78" s="19">
        <v>71631.9</v>
      </c>
      <c r="J78" s="16">
        <f>(E78*F69)</f>
        <v>2801.6032</v>
      </c>
      <c r="K78" s="17">
        <f>SUM(E78*G69)</f>
        <v>71631.9</v>
      </c>
      <c r="L78" s="16">
        <f t="shared" si="21"/>
        <v>74433.50319999999</v>
      </c>
      <c r="M78" s="17">
        <f>SUM(J78-H78)</f>
        <v>0.003200000000106229</v>
      </c>
      <c r="N78" s="16">
        <f t="shared" si="22"/>
        <v>0</v>
      </c>
      <c r="O78" s="16"/>
      <c r="P78" s="16"/>
      <c r="Q78" s="100"/>
      <c r="R78" s="16"/>
      <c r="S78" s="17"/>
    </row>
    <row r="79" spans="1:19" ht="13.5" thickBot="1">
      <c r="A79" s="105"/>
      <c r="B79" s="102"/>
      <c r="C79" s="128"/>
      <c r="D79" s="11" t="s">
        <v>23</v>
      </c>
      <c r="E79" s="48">
        <v>1454.12</v>
      </c>
      <c r="F79" s="114"/>
      <c r="G79" s="97"/>
      <c r="H79" s="18">
        <v>2559.25</v>
      </c>
      <c r="I79" s="19">
        <v>65435.4</v>
      </c>
      <c r="J79" s="16">
        <f>(E79*F69)</f>
        <v>2559.2511999999997</v>
      </c>
      <c r="K79" s="17">
        <f>SUM(E79*G69)</f>
        <v>65435.399999999994</v>
      </c>
      <c r="L79" s="16">
        <f t="shared" si="21"/>
        <v>67994.6512</v>
      </c>
      <c r="M79" s="17">
        <f>SUM(J79-H79)</f>
        <v>0.0011999999996987754</v>
      </c>
      <c r="N79" s="16">
        <f t="shared" si="22"/>
        <v>-7.275957614183426E-12</v>
      </c>
      <c r="O79" s="16"/>
      <c r="P79" s="16"/>
      <c r="Q79" s="100"/>
      <c r="R79" s="16"/>
      <c r="S79" s="17"/>
    </row>
    <row r="80" spans="1:19" ht="13.5" thickBot="1">
      <c r="A80" s="106"/>
      <c r="B80" s="103"/>
      <c r="C80" s="129"/>
      <c r="D80" s="28" t="s">
        <v>24</v>
      </c>
      <c r="E80" s="48">
        <v>1122.7</v>
      </c>
      <c r="F80" s="115"/>
      <c r="G80" s="98"/>
      <c r="H80" s="21">
        <v>1975.95</v>
      </c>
      <c r="I80" s="22">
        <v>50521.5</v>
      </c>
      <c r="J80" s="20">
        <f>SUM(E80*F69)</f>
        <v>1975.952</v>
      </c>
      <c r="K80" s="17">
        <f>SUM(E80*G69)</f>
        <v>50521.5</v>
      </c>
      <c r="L80" s="20">
        <f>SUM(J80,K80)</f>
        <v>52497.452</v>
      </c>
      <c r="M80" s="17">
        <f>SUM(J80-H80)</f>
        <v>0.0019999999999527063</v>
      </c>
      <c r="N80" s="16">
        <f t="shared" si="22"/>
        <v>0</v>
      </c>
      <c r="O80" s="16"/>
      <c r="P80" s="16"/>
      <c r="Q80" s="100"/>
      <c r="R80" s="16"/>
      <c r="S80" s="17"/>
    </row>
    <row r="81" spans="1:19" ht="13.5" thickBot="1">
      <c r="A81" s="23"/>
      <c r="B81" s="32">
        <v>2018</v>
      </c>
      <c r="C81" s="25"/>
      <c r="D81" s="26" t="s">
        <v>73</v>
      </c>
      <c r="E81" s="52">
        <f>SUM(E69,E70,E71,E72,E73,E74,E75,E76,E77,E78,E79,E80)</f>
        <v>16715.16</v>
      </c>
      <c r="F81" s="25"/>
      <c r="G81" s="24"/>
      <c r="H81" s="44">
        <f aca="true" t="shared" si="23" ref="H81:S81">SUM(H69:H80)</f>
        <v>29418.67</v>
      </c>
      <c r="I81" s="44">
        <f t="shared" si="23"/>
        <v>752182.2000000001</v>
      </c>
      <c r="J81" s="45">
        <f t="shared" si="23"/>
        <v>29418.681600000004</v>
      </c>
      <c r="K81" s="44">
        <f t="shared" si="23"/>
        <v>752182.2000000001</v>
      </c>
      <c r="L81" s="44">
        <f t="shared" si="23"/>
        <v>781600.8816</v>
      </c>
      <c r="M81" s="44">
        <f t="shared" si="23"/>
        <v>0.014400000000705404</v>
      </c>
      <c r="N81" s="44">
        <f t="shared" si="23"/>
        <v>-1.4551915228366852E-11</v>
      </c>
      <c r="O81" s="44">
        <f t="shared" si="23"/>
        <v>0</v>
      </c>
      <c r="P81" s="44">
        <f t="shared" si="23"/>
        <v>0</v>
      </c>
      <c r="Q81" s="44">
        <f t="shared" si="23"/>
        <v>0</v>
      </c>
      <c r="R81" s="44">
        <f t="shared" si="23"/>
        <v>0</v>
      </c>
      <c r="S81" s="44">
        <f t="shared" si="23"/>
        <v>0</v>
      </c>
    </row>
    <row r="82" spans="1:19" ht="17.25" customHeight="1" thickBot="1">
      <c r="A82" s="29">
        <f>A69</f>
        <v>5</v>
      </c>
      <c r="B82" s="49" t="str">
        <f>B69</f>
        <v>Регионално депо Ловеч - общо</v>
      </c>
      <c r="C82" s="30" t="str">
        <f>C69</f>
        <v>Ловеч,   Летница,  Угърчин </v>
      </c>
      <c r="D82" s="26"/>
      <c r="E82" s="52">
        <f>SUM(SUM(E68:E80))</f>
        <v>258795.92</v>
      </c>
      <c r="F82" s="30">
        <v>1.76</v>
      </c>
      <c r="G82" s="29"/>
      <c r="H82" s="44">
        <f>SUM(H68:H80)</f>
        <v>455480.76999999996</v>
      </c>
      <c r="I82" s="44">
        <f>SUM(I68:I80)</f>
        <v>4825442.800000001</v>
      </c>
      <c r="J82" s="44">
        <f aca="true" t="shared" si="24" ref="J82:S82">SUM(J68:J80)</f>
        <v>455480.7816</v>
      </c>
      <c r="K82" s="44">
        <f t="shared" si="24"/>
        <v>4825442.800000001</v>
      </c>
      <c r="L82" s="44">
        <f t="shared" si="24"/>
        <v>5280923.5916</v>
      </c>
      <c r="M82" s="44">
        <f t="shared" si="24"/>
        <v>0.014400000000705404</v>
      </c>
      <c r="N82" s="44">
        <f t="shared" si="24"/>
        <v>-1.4551915228366852E-11</v>
      </c>
      <c r="O82" s="44">
        <f t="shared" si="24"/>
        <v>0</v>
      </c>
      <c r="P82" s="44">
        <f t="shared" si="24"/>
        <v>0</v>
      </c>
      <c r="Q82" s="44">
        <f t="shared" si="24"/>
        <v>0</v>
      </c>
      <c r="R82" s="44">
        <f t="shared" si="24"/>
        <v>0</v>
      </c>
      <c r="S82" s="44">
        <f t="shared" si="24"/>
        <v>0</v>
      </c>
    </row>
    <row r="83" spans="1:19" ht="13.5" thickBot="1">
      <c r="A83" s="36"/>
      <c r="B83" s="53" t="s">
        <v>78</v>
      </c>
      <c r="C83" s="37"/>
      <c r="D83" s="38"/>
      <c r="E83" s="56">
        <v>122690.06</v>
      </c>
      <c r="F83" s="37"/>
      <c r="G83" s="39"/>
      <c r="H83" s="56">
        <v>215934.52</v>
      </c>
      <c r="I83" s="57">
        <v>2597910.82</v>
      </c>
      <c r="J83" s="89">
        <v>215934.51</v>
      </c>
      <c r="K83" s="90">
        <v>2597910.82</v>
      </c>
      <c r="L83" s="54">
        <v>2813845.33</v>
      </c>
      <c r="M83" s="47"/>
      <c r="N83" s="47"/>
      <c r="O83" s="41"/>
      <c r="P83" s="42"/>
      <c r="Q83" s="42"/>
      <c r="R83" s="42"/>
      <c r="S83" s="42"/>
    </row>
    <row r="84" spans="1:19" ht="13.5" customHeight="1" thickBot="1">
      <c r="A84" s="104">
        <v>6</v>
      </c>
      <c r="B84" s="107" t="s">
        <v>38</v>
      </c>
      <c r="C84" s="127" t="s">
        <v>43</v>
      </c>
      <c r="D84" s="11" t="s">
        <v>13</v>
      </c>
      <c r="E84" s="48">
        <v>863.64</v>
      </c>
      <c r="F84" s="113">
        <v>1.76</v>
      </c>
      <c r="G84" s="96">
        <v>45</v>
      </c>
      <c r="H84" s="14">
        <v>1520.01</v>
      </c>
      <c r="I84" s="15">
        <v>38863.8</v>
      </c>
      <c r="J84" s="12">
        <f>(E84*F84)</f>
        <v>1520.0064</v>
      </c>
      <c r="K84" s="13">
        <f>SUM(G84*E84)</f>
        <v>38863.8</v>
      </c>
      <c r="L84" s="12">
        <f>SUM(J84,K84)</f>
        <v>40383.8064</v>
      </c>
      <c r="M84" s="17">
        <f aca="true" t="shared" si="25" ref="M84:N89">SUM(J84-H84)</f>
        <v>-0.0036000000000058208</v>
      </c>
      <c r="N84" s="16">
        <f t="shared" si="25"/>
        <v>0</v>
      </c>
      <c r="O84" s="16"/>
      <c r="P84" s="16"/>
      <c r="Q84" s="99"/>
      <c r="R84" s="16"/>
      <c r="S84" s="17"/>
    </row>
    <row r="85" spans="1:19" ht="13.5" thickBot="1">
      <c r="A85" s="105"/>
      <c r="B85" s="108"/>
      <c r="C85" s="128"/>
      <c r="D85" s="11" t="s">
        <v>14</v>
      </c>
      <c r="E85" s="48">
        <v>748.76</v>
      </c>
      <c r="F85" s="114"/>
      <c r="G85" s="97"/>
      <c r="H85" s="18">
        <v>1317.82</v>
      </c>
      <c r="I85" s="19">
        <v>33694.2</v>
      </c>
      <c r="J85" s="16">
        <f>(E85*F84)</f>
        <v>1317.8176</v>
      </c>
      <c r="K85" s="17">
        <f>SUM(E85*G84)</f>
        <v>33694.2</v>
      </c>
      <c r="L85" s="16">
        <f>SUM(J85,K85)</f>
        <v>35012.0176</v>
      </c>
      <c r="M85" s="17">
        <f t="shared" si="25"/>
        <v>-0.002399999999852298</v>
      </c>
      <c r="N85" s="16">
        <f t="shared" si="25"/>
        <v>0</v>
      </c>
      <c r="O85" s="16"/>
      <c r="P85" s="16"/>
      <c r="Q85" s="100"/>
      <c r="R85" s="16"/>
      <c r="S85" s="17"/>
    </row>
    <row r="86" spans="1:19" ht="13.5" thickBot="1">
      <c r="A86" s="105"/>
      <c r="B86" s="108"/>
      <c r="C86" s="128"/>
      <c r="D86" s="11" t="s">
        <v>15</v>
      </c>
      <c r="E86" s="48">
        <v>968.72</v>
      </c>
      <c r="F86" s="114"/>
      <c r="G86" s="97"/>
      <c r="H86" s="18">
        <v>1704.95</v>
      </c>
      <c r="I86" s="19">
        <v>43592.4</v>
      </c>
      <c r="J86" s="16">
        <f>(E86*F84)</f>
        <v>1704.9472</v>
      </c>
      <c r="K86" s="17">
        <f>SUM(E86*G84)</f>
        <v>43592.4</v>
      </c>
      <c r="L86" s="16">
        <f aca="true" t="shared" si="26" ref="L86:L94">SUM(J86,K86)</f>
        <v>45297.347200000004</v>
      </c>
      <c r="M86" s="17">
        <f t="shared" si="25"/>
        <v>-0.0027999999999792635</v>
      </c>
      <c r="N86" s="16">
        <f t="shared" si="25"/>
        <v>0</v>
      </c>
      <c r="O86" s="16"/>
      <c r="P86" s="16"/>
      <c r="Q86" s="100"/>
      <c r="R86" s="16"/>
      <c r="S86" s="17"/>
    </row>
    <row r="87" spans="1:19" ht="13.5" thickBot="1">
      <c r="A87" s="105"/>
      <c r="B87" s="108"/>
      <c r="C87" s="128"/>
      <c r="D87" s="11" t="s">
        <v>16</v>
      </c>
      <c r="E87" s="48">
        <v>1134.72</v>
      </c>
      <c r="F87" s="114"/>
      <c r="G87" s="97"/>
      <c r="H87" s="18">
        <v>1997.11</v>
      </c>
      <c r="I87" s="19">
        <v>51062.4</v>
      </c>
      <c r="J87" s="16">
        <f>(E87*F84)</f>
        <v>1997.1072000000001</v>
      </c>
      <c r="K87" s="17">
        <f>SUM(E87*G84)</f>
        <v>51062.4</v>
      </c>
      <c r="L87" s="16">
        <f t="shared" si="26"/>
        <v>53059.5072</v>
      </c>
      <c r="M87" s="17">
        <f t="shared" si="25"/>
        <v>-0.00279999999975189</v>
      </c>
      <c r="N87" s="16">
        <f t="shared" si="25"/>
        <v>0</v>
      </c>
      <c r="O87" s="16"/>
      <c r="P87" s="16"/>
      <c r="Q87" s="100"/>
      <c r="R87" s="16"/>
      <c r="S87" s="17"/>
    </row>
    <row r="88" spans="1:19" ht="13.5" thickBot="1">
      <c r="A88" s="105"/>
      <c r="B88" s="108"/>
      <c r="C88" s="128"/>
      <c r="D88" s="11" t="s">
        <v>17</v>
      </c>
      <c r="E88" s="48">
        <v>1136</v>
      </c>
      <c r="F88" s="114"/>
      <c r="G88" s="97"/>
      <c r="H88" s="18">
        <v>1999.36</v>
      </c>
      <c r="I88" s="19">
        <v>51120</v>
      </c>
      <c r="J88" s="16">
        <f>(E88*F84)</f>
        <v>1999.36</v>
      </c>
      <c r="K88" s="17">
        <f>SUM(E88*G84)</f>
        <v>51120</v>
      </c>
      <c r="L88" s="16">
        <f t="shared" si="26"/>
        <v>53119.36</v>
      </c>
      <c r="M88" s="17">
        <f t="shared" si="25"/>
        <v>0</v>
      </c>
      <c r="N88" s="16">
        <f t="shared" si="25"/>
        <v>0</v>
      </c>
      <c r="O88" s="16"/>
      <c r="P88" s="16"/>
      <c r="Q88" s="100"/>
      <c r="R88" s="16"/>
      <c r="S88" s="17"/>
    </row>
    <row r="89" spans="1:19" ht="13.5" thickBot="1">
      <c r="A89" s="105"/>
      <c r="B89" s="109"/>
      <c r="C89" s="128"/>
      <c r="D89" s="11" t="s">
        <v>18</v>
      </c>
      <c r="E89" s="48">
        <v>1112.7</v>
      </c>
      <c r="F89" s="114"/>
      <c r="G89" s="97"/>
      <c r="H89" s="18">
        <v>1958.35</v>
      </c>
      <c r="I89" s="19">
        <v>50071.5</v>
      </c>
      <c r="J89" s="16">
        <f>(E89*F84)</f>
        <v>1958.352</v>
      </c>
      <c r="K89" s="17">
        <f>SUM(E89*G84)</f>
        <v>50071.5</v>
      </c>
      <c r="L89" s="16">
        <f t="shared" si="26"/>
        <v>52029.852</v>
      </c>
      <c r="M89" s="17">
        <f t="shared" si="25"/>
        <v>0.00200000000018008</v>
      </c>
      <c r="N89" s="16">
        <f t="shared" si="25"/>
        <v>0</v>
      </c>
      <c r="O89" s="16"/>
      <c r="P89" s="16"/>
      <c r="Q89" s="100"/>
      <c r="R89" s="16"/>
      <c r="S89" s="17"/>
    </row>
    <row r="90" spans="1:19" ht="13.5" thickBot="1">
      <c r="A90" s="105"/>
      <c r="B90" s="101" t="s">
        <v>42</v>
      </c>
      <c r="C90" s="128"/>
      <c r="D90" s="11" t="s">
        <v>19</v>
      </c>
      <c r="E90" s="48">
        <v>1333.6</v>
      </c>
      <c r="F90" s="114"/>
      <c r="G90" s="97"/>
      <c r="H90" s="18">
        <v>2347.14</v>
      </c>
      <c r="I90" s="19">
        <v>60012</v>
      </c>
      <c r="J90" s="16">
        <f>(E90*F84)</f>
        <v>2347.136</v>
      </c>
      <c r="K90" s="17">
        <f>SUM(E90*G84)</f>
        <v>60011.99999999999</v>
      </c>
      <c r="L90" s="16">
        <f t="shared" si="26"/>
        <v>62359.13599999999</v>
      </c>
      <c r="M90" s="17">
        <v>0</v>
      </c>
      <c r="N90" s="16">
        <f aca="true" t="shared" si="27" ref="N90:N95">SUM(K90-I90)</f>
        <v>-7.275957614183426E-12</v>
      </c>
      <c r="O90" s="16"/>
      <c r="P90" s="16"/>
      <c r="Q90" s="100"/>
      <c r="R90" s="16"/>
      <c r="S90" s="17"/>
    </row>
    <row r="91" spans="1:19" ht="13.5" thickBot="1">
      <c r="A91" s="105"/>
      <c r="B91" s="102"/>
      <c r="C91" s="128"/>
      <c r="D91" s="11" t="s">
        <v>20</v>
      </c>
      <c r="E91" s="48">
        <v>1282.5</v>
      </c>
      <c r="F91" s="114"/>
      <c r="G91" s="97"/>
      <c r="H91" s="18">
        <v>2257.2</v>
      </c>
      <c r="I91" s="19">
        <v>57712.5</v>
      </c>
      <c r="J91" s="16">
        <f>(E91*F84)</f>
        <v>2257.2</v>
      </c>
      <c r="K91" s="17">
        <f>SUM(E91*G84)</f>
        <v>57712.5</v>
      </c>
      <c r="L91" s="16">
        <f t="shared" si="26"/>
        <v>59969.7</v>
      </c>
      <c r="M91" s="17">
        <f>SUM(J91-H91)</f>
        <v>0</v>
      </c>
      <c r="N91" s="16">
        <f t="shared" si="27"/>
        <v>0</v>
      </c>
      <c r="O91" s="16"/>
      <c r="P91" s="16"/>
      <c r="Q91" s="100"/>
      <c r="R91" s="16"/>
      <c r="S91" s="17"/>
    </row>
    <row r="92" spans="1:19" ht="13.5" thickBot="1">
      <c r="A92" s="105"/>
      <c r="B92" s="102"/>
      <c r="C92" s="128"/>
      <c r="D92" s="11" t="s">
        <v>21</v>
      </c>
      <c r="E92" s="48">
        <v>1075.64</v>
      </c>
      <c r="F92" s="114"/>
      <c r="G92" s="97"/>
      <c r="H92" s="33">
        <v>1893.13</v>
      </c>
      <c r="I92" s="34">
        <v>48403.8</v>
      </c>
      <c r="J92" s="16">
        <f>(E92*F84)</f>
        <v>1893.1264</v>
      </c>
      <c r="K92" s="17">
        <f>SUM(E92*G84)</f>
        <v>48403.8</v>
      </c>
      <c r="L92" s="16">
        <f t="shared" si="26"/>
        <v>50296.926400000004</v>
      </c>
      <c r="M92" s="17">
        <f>SUM(J92-H92)</f>
        <v>-0.0036000000000058208</v>
      </c>
      <c r="N92" s="16">
        <f t="shared" si="27"/>
        <v>0</v>
      </c>
      <c r="O92" s="16"/>
      <c r="P92" s="16"/>
      <c r="Q92" s="100"/>
      <c r="R92" s="16"/>
      <c r="S92" s="17"/>
    </row>
    <row r="93" spans="1:19" ht="13.5" thickBot="1">
      <c r="A93" s="105"/>
      <c r="B93" s="102"/>
      <c r="C93" s="128"/>
      <c r="D93" s="11" t="s">
        <v>22</v>
      </c>
      <c r="E93" s="48">
        <v>1207.08</v>
      </c>
      <c r="F93" s="114"/>
      <c r="G93" s="97"/>
      <c r="H93" s="18">
        <v>2124.46</v>
      </c>
      <c r="I93" s="19">
        <v>45318.6</v>
      </c>
      <c r="J93" s="16">
        <f>(E93*F84)</f>
        <v>2124.4608</v>
      </c>
      <c r="K93" s="17">
        <f>SUM(E93*G84)</f>
        <v>54318.6</v>
      </c>
      <c r="L93" s="16">
        <f t="shared" si="26"/>
        <v>56443.0608</v>
      </c>
      <c r="M93" s="17">
        <f>SUM(J93-H93)</f>
        <v>0.0007999999997991836</v>
      </c>
      <c r="N93" s="16">
        <f t="shared" si="27"/>
        <v>9000</v>
      </c>
      <c r="O93" s="16"/>
      <c r="P93" s="16"/>
      <c r="Q93" s="100"/>
      <c r="R93" s="16"/>
      <c r="S93" s="17"/>
    </row>
    <row r="94" spans="1:19" ht="13.5" thickBot="1">
      <c r="A94" s="105"/>
      <c r="B94" s="102"/>
      <c r="C94" s="128"/>
      <c r="D94" s="11" t="s">
        <v>23</v>
      </c>
      <c r="E94" s="48">
        <v>1109.46</v>
      </c>
      <c r="F94" s="114"/>
      <c r="G94" s="97"/>
      <c r="H94" s="18">
        <v>1952.65</v>
      </c>
      <c r="I94" s="19">
        <v>49925.7</v>
      </c>
      <c r="J94" s="16">
        <f>(E94*F84)</f>
        <v>1952.6496</v>
      </c>
      <c r="K94" s="17">
        <f>SUM(E94*G84)</f>
        <v>49925.700000000004</v>
      </c>
      <c r="L94" s="16">
        <f t="shared" si="26"/>
        <v>51878.3496</v>
      </c>
      <c r="M94" s="17">
        <f>SUM(J94-H94)</f>
        <v>-0.00040000000012696546</v>
      </c>
      <c r="N94" s="16">
        <f t="shared" si="27"/>
        <v>7.275957614183426E-12</v>
      </c>
      <c r="O94" s="16"/>
      <c r="P94" s="16"/>
      <c r="Q94" s="100"/>
      <c r="R94" s="16"/>
      <c r="S94" s="17"/>
    </row>
    <row r="95" spans="1:19" ht="13.5" thickBot="1">
      <c r="A95" s="106"/>
      <c r="B95" s="103"/>
      <c r="C95" s="129"/>
      <c r="D95" s="28" t="s">
        <v>24</v>
      </c>
      <c r="E95" s="48">
        <v>894.1</v>
      </c>
      <c r="F95" s="115"/>
      <c r="G95" s="98"/>
      <c r="H95" s="21">
        <v>1573.62</v>
      </c>
      <c r="I95" s="22">
        <v>40234.5</v>
      </c>
      <c r="J95" s="20">
        <f>SUM(E95*F84)</f>
        <v>1573.616</v>
      </c>
      <c r="K95" s="17">
        <f>SUM(E95*G84)</f>
        <v>40234.5</v>
      </c>
      <c r="L95" s="20">
        <f>SUM(J95,K95)</f>
        <v>41808.116</v>
      </c>
      <c r="M95" s="17">
        <f>SUM(J95-H95)</f>
        <v>-0.0039999999999054126</v>
      </c>
      <c r="N95" s="16">
        <f t="shared" si="27"/>
        <v>0</v>
      </c>
      <c r="O95" s="16"/>
      <c r="P95" s="16"/>
      <c r="Q95" s="100"/>
      <c r="R95" s="16"/>
      <c r="S95" s="17"/>
    </row>
    <row r="96" spans="1:19" ht="13.5" thickBot="1">
      <c r="A96" s="23"/>
      <c r="B96" s="32">
        <v>2018</v>
      </c>
      <c r="C96" s="25"/>
      <c r="D96" s="26" t="s">
        <v>25</v>
      </c>
      <c r="E96" s="52">
        <f>SUM(E84,E85,E86,E87,E88,E89,E90,E91,E92,E93,E94,E95)</f>
        <v>12866.92</v>
      </c>
      <c r="F96" s="25"/>
      <c r="G96" s="24"/>
      <c r="H96" s="44">
        <f aca="true" t="shared" si="28" ref="H96:S96">SUM(H84:H95)</f>
        <v>22645.8</v>
      </c>
      <c r="I96" s="44">
        <f t="shared" si="28"/>
        <v>570011.3999999999</v>
      </c>
      <c r="J96" s="45">
        <f t="shared" si="28"/>
        <v>22645.779200000004</v>
      </c>
      <c r="K96" s="44">
        <f t="shared" si="28"/>
        <v>579011.3999999999</v>
      </c>
      <c r="L96" s="44">
        <f t="shared" si="28"/>
        <v>601657.1792</v>
      </c>
      <c r="M96" s="44">
        <f t="shared" si="28"/>
        <v>-0.016799999999648207</v>
      </c>
      <c r="N96" s="44">
        <f t="shared" si="28"/>
        <v>9000</v>
      </c>
      <c r="O96" s="44">
        <f t="shared" si="28"/>
        <v>0</v>
      </c>
      <c r="P96" s="44">
        <f t="shared" si="28"/>
        <v>0</v>
      </c>
      <c r="Q96" s="44">
        <f t="shared" si="28"/>
        <v>0</v>
      </c>
      <c r="R96" s="44">
        <f t="shared" si="28"/>
        <v>0</v>
      </c>
      <c r="S96" s="44">
        <f t="shared" si="28"/>
        <v>0</v>
      </c>
    </row>
    <row r="97" spans="1:19" ht="13.5" thickBot="1">
      <c r="A97" s="29">
        <f>A84</f>
        <v>6</v>
      </c>
      <c r="B97" s="49" t="str">
        <f>B84</f>
        <v>Регионално депо Ловеч</v>
      </c>
      <c r="C97" s="30" t="str">
        <f>C84</f>
        <v>Ловеч</v>
      </c>
      <c r="D97" s="31"/>
      <c r="E97" s="52">
        <f>SUM(SUM(E83:E95))</f>
        <v>135556.98</v>
      </c>
      <c r="F97" s="30">
        <v>1.76</v>
      </c>
      <c r="G97" s="29"/>
      <c r="H97" s="44">
        <f>SUM(H83:H95)</f>
        <v>238580.32</v>
      </c>
      <c r="I97" s="44">
        <f>SUM(I83:I95)</f>
        <v>3167922.2199999997</v>
      </c>
      <c r="J97" s="44">
        <f aca="true" t="shared" si="29" ref="J97:S97">SUM(J83:J95)</f>
        <v>238580.28920000006</v>
      </c>
      <c r="K97" s="44">
        <f t="shared" si="29"/>
        <v>3176922.2199999997</v>
      </c>
      <c r="L97" s="44">
        <f t="shared" si="29"/>
        <v>3415502.5092</v>
      </c>
      <c r="M97" s="44">
        <f t="shared" si="29"/>
        <v>-0.016799999999648207</v>
      </c>
      <c r="N97" s="44">
        <f t="shared" si="29"/>
        <v>9000</v>
      </c>
      <c r="O97" s="44">
        <f t="shared" si="29"/>
        <v>0</v>
      </c>
      <c r="P97" s="44">
        <f t="shared" si="29"/>
        <v>0</v>
      </c>
      <c r="Q97" s="44">
        <f t="shared" si="29"/>
        <v>0</v>
      </c>
      <c r="R97" s="44">
        <f t="shared" si="29"/>
        <v>0</v>
      </c>
      <c r="S97" s="44">
        <f t="shared" si="29"/>
        <v>0</v>
      </c>
    </row>
    <row r="98" spans="1:19" ht="13.5" thickBot="1">
      <c r="A98" s="36"/>
      <c r="B98" s="53" t="s">
        <v>78</v>
      </c>
      <c r="C98" s="37"/>
      <c r="D98" s="38"/>
      <c r="E98" s="58">
        <v>4767.48</v>
      </c>
      <c r="F98" s="37"/>
      <c r="G98" s="39"/>
      <c r="H98" s="58">
        <v>8390.76</v>
      </c>
      <c r="I98" s="59">
        <v>130671.5</v>
      </c>
      <c r="J98" s="92">
        <v>8390.76</v>
      </c>
      <c r="K98" s="93">
        <v>130671.5</v>
      </c>
      <c r="L98" s="60">
        <v>139062.26</v>
      </c>
      <c r="M98" s="47"/>
      <c r="N98" s="47"/>
      <c r="O98" s="41"/>
      <c r="P98" s="42"/>
      <c r="Q98" s="42"/>
      <c r="R98" s="42"/>
      <c r="S98" s="42"/>
    </row>
    <row r="99" spans="1:19" ht="13.5" customHeight="1" thickBot="1">
      <c r="A99" s="104">
        <v>7</v>
      </c>
      <c r="B99" s="107" t="s">
        <v>38</v>
      </c>
      <c r="C99" s="127" t="s">
        <v>44</v>
      </c>
      <c r="D99" s="11" t="s">
        <v>13</v>
      </c>
      <c r="E99" s="48">
        <v>68.94</v>
      </c>
      <c r="F99" s="113">
        <v>1.76</v>
      </c>
      <c r="G99" s="96">
        <v>45</v>
      </c>
      <c r="H99" s="14">
        <v>121.33</v>
      </c>
      <c r="I99" s="15">
        <v>3102.3</v>
      </c>
      <c r="J99" s="12">
        <f>(E99*F99)</f>
        <v>121.3344</v>
      </c>
      <c r="K99" s="13">
        <f>SUM(G99*E99)</f>
        <v>3102.2999999999997</v>
      </c>
      <c r="L99" s="12">
        <f>SUM(J99,K99)</f>
        <v>3223.6344</v>
      </c>
      <c r="M99" s="17">
        <f aca="true" t="shared" si="30" ref="M99:N104">SUM(J99-H99)</f>
        <v>0.004400000000003956</v>
      </c>
      <c r="N99" s="16">
        <f t="shared" si="30"/>
        <v>-4.547473508864641E-13</v>
      </c>
      <c r="O99" s="16"/>
      <c r="P99" s="16"/>
      <c r="Q99" s="99"/>
      <c r="R99" s="16"/>
      <c r="S99" s="17"/>
    </row>
    <row r="100" spans="1:19" ht="13.5" thickBot="1">
      <c r="A100" s="105"/>
      <c r="B100" s="108"/>
      <c r="C100" s="128"/>
      <c r="D100" s="11" t="s">
        <v>14</v>
      </c>
      <c r="E100" s="48">
        <v>48.94</v>
      </c>
      <c r="F100" s="114"/>
      <c r="G100" s="97"/>
      <c r="H100" s="18">
        <v>86.13</v>
      </c>
      <c r="I100" s="19">
        <v>2202.3</v>
      </c>
      <c r="J100" s="16">
        <f>(E100*F99)</f>
        <v>86.1344</v>
      </c>
      <c r="K100" s="17">
        <f>SUM(E100*G99)</f>
        <v>2202.2999999999997</v>
      </c>
      <c r="L100" s="16">
        <f>SUM(J100,K100)</f>
        <v>2288.4343999999996</v>
      </c>
      <c r="M100" s="17">
        <f t="shared" si="30"/>
        <v>0.004400000000003956</v>
      </c>
      <c r="N100" s="16">
        <f t="shared" si="30"/>
        <v>-4.547473508864641E-13</v>
      </c>
      <c r="O100" s="16"/>
      <c r="P100" s="16"/>
      <c r="Q100" s="100"/>
      <c r="R100" s="16"/>
      <c r="S100" s="17"/>
    </row>
    <row r="101" spans="1:19" ht="13.5" thickBot="1">
      <c r="A101" s="105"/>
      <c r="B101" s="108"/>
      <c r="C101" s="128"/>
      <c r="D101" s="11" t="s">
        <v>15</v>
      </c>
      <c r="E101" s="48">
        <v>82.24</v>
      </c>
      <c r="F101" s="114"/>
      <c r="G101" s="97"/>
      <c r="H101" s="18">
        <v>144.74</v>
      </c>
      <c r="I101" s="19">
        <v>3700.8</v>
      </c>
      <c r="J101" s="16">
        <f>(E101*F99)</f>
        <v>144.7424</v>
      </c>
      <c r="K101" s="17">
        <f>SUM(E101*G99)</f>
        <v>3700.7999999999997</v>
      </c>
      <c r="L101" s="16">
        <f aca="true" t="shared" si="31" ref="L101:L109">SUM(J101,K101)</f>
        <v>3845.5424</v>
      </c>
      <c r="M101" s="17">
        <f t="shared" si="30"/>
        <v>0.0023999999999944066</v>
      </c>
      <c r="N101" s="16">
        <f t="shared" si="30"/>
        <v>-4.547473508864641E-13</v>
      </c>
      <c r="O101" s="16"/>
      <c r="P101" s="16"/>
      <c r="Q101" s="100"/>
      <c r="R101" s="16"/>
      <c r="S101" s="17"/>
    </row>
    <row r="102" spans="1:19" ht="13.5" thickBot="1">
      <c r="A102" s="105"/>
      <c r="B102" s="108"/>
      <c r="C102" s="128"/>
      <c r="D102" s="11" t="s">
        <v>16</v>
      </c>
      <c r="E102" s="48">
        <v>103.9</v>
      </c>
      <c r="F102" s="114"/>
      <c r="G102" s="97"/>
      <c r="H102" s="18">
        <v>182.86</v>
      </c>
      <c r="I102" s="19">
        <v>4675.5</v>
      </c>
      <c r="J102" s="16">
        <f>(E102*F99)</f>
        <v>182.864</v>
      </c>
      <c r="K102" s="17">
        <f>SUM(E102*G99)</f>
        <v>4675.5</v>
      </c>
      <c r="L102" s="16">
        <f t="shared" si="31"/>
        <v>4858.364</v>
      </c>
      <c r="M102" s="17">
        <f t="shared" si="30"/>
        <v>0.003999999999990678</v>
      </c>
      <c r="N102" s="16">
        <f t="shared" si="30"/>
        <v>0</v>
      </c>
      <c r="O102" s="16"/>
      <c r="P102" s="16"/>
      <c r="Q102" s="100"/>
      <c r="R102" s="16"/>
      <c r="S102" s="17"/>
    </row>
    <row r="103" spans="1:19" ht="13.5" thickBot="1">
      <c r="A103" s="105"/>
      <c r="B103" s="108"/>
      <c r="C103" s="128"/>
      <c r="D103" s="11" t="s">
        <v>17</v>
      </c>
      <c r="E103" s="48">
        <v>98.88</v>
      </c>
      <c r="F103" s="114"/>
      <c r="G103" s="97"/>
      <c r="H103" s="18">
        <v>174.03</v>
      </c>
      <c r="I103" s="19">
        <v>4449.6</v>
      </c>
      <c r="J103" s="16">
        <f>(E103*F99)</f>
        <v>174.0288</v>
      </c>
      <c r="K103" s="17">
        <f>SUM(E103*G99)</f>
        <v>4449.599999999999</v>
      </c>
      <c r="L103" s="16">
        <f t="shared" si="31"/>
        <v>4623.6287999999995</v>
      </c>
      <c r="M103" s="17">
        <f t="shared" si="30"/>
        <v>-0.0012000000000114142</v>
      </c>
      <c r="N103" s="16">
        <f t="shared" si="30"/>
        <v>-9.094947017729282E-13</v>
      </c>
      <c r="O103" s="16"/>
      <c r="P103" s="16"/>
      <c r="Q103" s="100"/>
      <c r="R103" s="16"/>
      <c r="S103" s="17"/>
    </row>
    <row r="104" spans="1:19" ht="13.5" thickBot="1">
      <c r="A104" s="105"/>
      <c r="B104" s="109"/>
      <c r="C104" s="128"/>
      <c r="D104" s="11" t="s">
        <v>18</v>
      </c>
      <c r="E104" s="48">
        <v>83.34</v>
      </c>
      <c r="F104" s="114"/>
      <c r="G104" s="97"/>
      <c r="H104" s="18">
        <v>146.68</v>
      </c>
      <c r="I104" s="19">
        <v>3750.3</v>
      </c>
      <c r="J104" s="16">
        <f>(E104*F99)</f>
        <v>146.6784</v>
      </c>
      <c r="K104" s="17">
        <f>SUM(E104*G99)</f>
        <v>3750.3</v>
      </c>
      <c r="L104" s="16">
        <f t="shared" si="31"/>
        <v>3896.9784</v>
      </c>
      <c r="M104" s="17">
        <f t="shared" si="30"/>
        <v>-0.001599999999996271</v>
      </c>
      <c r="N104" s="16">
        <f t="shared" si="30"/>
        <v>0</v>
      </c>
      <c r="O104" s="16"/>
      <c r="P104" s="16"/>
      <c r="Q104" s="100"/>
      <c r="R104" s="16"/>
      <c r="S104" s="17"/>
    </row>
    <row r="105" spans="1:19" ht="13.5" thickBot="1">
      <c r="A105" s="105"/>
      <c r="B105" s="101" t="s">
        <v>42</v>
      </c>
      <c r="C105" s="128"/>
      <c r="D105" s="11" t="s">
        <v>19</v>
      </c>
      <c r="E105" s="48">
        <v>122.02</v>
      </c>
      <c r="F105" s="114"/>
      <c r="G105" s="97"/>
      <c r="H105" s="18">
        <v>214.76</v>
      </c>
      <c r="I105" s="19">
        <v>5490.9</v>
      </c>
      <c r="J105" s="16">
        <f>(E105*F99)</f>
        <v>214.7552</v>
      </c>
      <c r="K105" s="17">
        <f>SUM(E105*G99)</f>
        <v>5490.9</v>
      </c>
      <c r="L105" s="16">
        <f t="shared" si="31"/>
        <v>5705.655199999999</v>
      </c>
      <c r="M105" s="17">
        <v>0</v>
      </c>
      <c r="N105" s="16">
        <f aca="true" t="shared" si="32" ref="N105:N110">SUM(K105-I105)</f>
        <v>0</v>
      </c>
      <c r="O105" s="16"/>
      <c r="P105" s="16"/>
      <c r="Q105" s="100"/>
      <c r="R105" s="16"/>
      <c r="S105" s="17"/>
    </row>
    <row r="106" spans="1:19" ht="13.5" thickBot="1">
      <c r="A106" s="105"/>
      <c r="B106" s="102"/>
      <c r="C106" s="128"/>
      <c r="D106" s="11" t="s">
        <v>20</v>
      </c>
      <c r="E106" s="48">
        <v>113.12</v>
      </c>
      <c r="F106" s="114"/>
      <c r="G106" s="97"/>
      <c r="H106" s="18">
        <v>199.09</v>
      </c>
      <c r="I106" s="19">
        <v>5090.4</v>
      </c>
      <c r="J106" s="16">
        <f>(E106*F99)</f>
        <v>199.09120000000001</v>
      </c>
      <c r="K106" s="17">
        <f>SUM(E106*G99)</f>
        <v>5090.400000000001</v>
      </c>
      <c r="L106" s="16">
        <f t="shared" si="31"/>
        <v>5289.4912</v>
      </c>
      <c r="M106" s="17">
        <f>SUM(J106-H106)</f>
        <v>0.0012000000000114142</v>
      </c>
      <c r="N106" s="16">
        <f t="shared" si="32"/>
        <v>9.094947017729282E-13</v>
      </c>
      <c r="O106" s="16"/>
      <c r="P106" s="16"/>
      <c r="Q106" s="100"/>
      <c r="R106" s="16"/>
      <c r="S106" s="17"/>
    </row>
    <row r="107" spans="1:19" ht="13.5" thickBot="1">
      <c r="A107" s="105"/>
      <c r="B107" s="102"/>
      <c r="C107" s="128"/>
      <c r="D107" s="11" t="s">
        <v>21</v>
      </c>
      <c r="E107" s="48">
        <v>93.04</v>
      </c>
      <c r="F107" s="114"/>
      <c r="G107" s="97"/>
      <c r="H107" s="33">
        <v>163.75</v>
      </c>
      <c r="I107" s="34">
        <v>4186.8</v>
      </c>
      <c r="J107" s="16">
        <f>(E107*F99)</f>
        <v>163.7504</v>
      </c>
      <c r="K107" s="17">
        <f>SUM(E107*G99)</f>
        <v>4186.8</v>
      </c>
      <c r="L107" s="16">
        <f t="shared" si="31"/>
        <v>4350.5504</v>
      </c>
      <c r="M107" s="17">
        <f>SUM(J107-H107)</f>
        <v>0.0004000000000132786</v>
      </c>
      <c r="N107" s="16">
        <f t="shared" si="32"/>
        <v>0</v>
      </c>
      <c r="O107" s="16"/>
      <c r="P107" s="16"/>
      <c r="Q107" s="100"/>
      <c r="R107" s="16"/>
      <c r="S107" s="17"/>
    </row>
    <row r="108" spans="1:19" ht="13.5" thickBot="1">
      <c r="A108" s="105"/>
      <c r="B108" s="102"/>
      <c r="C108" s="128"/>
      <c r="D108" s="11" t="s">
        <v>22</v>
      </c>
      <c r="E108" s="48">
        <v>102.3</v>
      </c>
      <c r="F108" s="114"/>
      <c r="G108" s="97"/>
      <c r="H108" s="18">
        <v>180.05</v>
      </c>
      <c r="I108" s="19">
        <v>4603.5</v>
      </c>
      <c r="J108" s="16">
        <f>(E108*F99)</f>
        <v>180.048</v>
      </c>
      <c r="K108" s="17">
        <f>SUM(E108*G99)</f>
        <v>4603.5</v>
      </c>
      <c r="L108" s="16">
        <f t="shared" si="31"/>
        <v>4783.548</v>
      </c>
      <c r="M108" s="17">
        <f>SUM(J108-H108)</f>
        <v>-0.0020000000000095497</v>
      </c>
      <c r="N108" s="16">
        <f t="shared" si="32"/>
        <v>0</v>
      </c>
      <c r="O108" s="16"/>
      <c r="P108" s="16"/>
      <c r="Q108" s="100"/>
      <c r="R108" s="16"/>
      <c r="S108" s="17"/>
    </row>
    <row r="109" spans="1:19" ht="13.5" thickBot="1">
      <c r="A109" s="105"/>
      <c r="B109" s="102"/>
      <c r="C109" s="128"/>
      <c r="D109" s="11" t="s">
        <v>23</v>
      </c>
      <c r="E109" s="48">
        <v>61.42</v>
      </c>
      <c r="F109" s="114"/>
      <c r="G109" s="97"/>
      <c r="H109" s="18">
        <v>108.1</v>
      </c>
      <c r="I109" s="19">
        <v>2763.9</v>
      </c>
      <c r="J109" s="16">
        <f>(E109*F99)</f>
        <v>108.09920000000001</v>
      </c>
      <c r="K109" s="17">
        <f>SUM(E109*G99)</f>
        <v>2763.9</v>
      </c>
      <c r="L109" s="16">
        <f t="shared" si="31"/>
        <v>2871.9992</v>
      </c>
      <c r="M109" s="17">
        <f>SUM(J109-H109)</f>
        <v>-0.0007999999999839247</v>
      </c>
      <c r="N109" s="16">
        <f t="shared" si="32"/>
        <v>0</v>
      </c>
      <c r="O109" s="16"/>
      <c r="P109" s="16"/>
      <c r="Q109" s="100"/>
      <c r="R109" s="16"/>
      <c r="S109" s="17"/>
    </row>
    <row r="110" spans="1:19" ht="13.5" thickBot="1">
      <c r="A110" s="106"/>
      <c r="B110" s="103"/>
      <c r="C110" s="129"/>
      <c r="D110" s="28" t="s">
        <v>24</v>
      </c>
      <c r="E110" s="48">
        <v>39.22</v>
      </c>
      <c r="F110" s="115"/>
      <c r="G110" s="98"/>
      <c r="H110" s="21">
        <v>69.03</v>
      </c>
      <c r="I110" s="22">
        <v>1764.9</v>
      </c>
      <c r="J110" s="20">
        <f>SUM(E110*F99)</f>
        <v>69.0272</v>
      </c>
      <c r="K110" s="17">
        <f>SUM(E110*G99)</f>
        <v>1764.8999999999999</v>
      </c>
      <c r="L110" s="20">
        <f>SUM(J110,K110)</f>
        <v>1833.9271999999999</v>
      </c>
      <c r="M110" s="17">
        <f>SUM(J110-H110)</f>
        <v>-0.0028000000000076852</v>
      </c>
      <c r="N110" s="16">
        <f t="shared" si="32"/>
        <v>-2.2737367544323206E-13</v>
      </c>
      <c r="O110" s="16"/>
      <c r="P110" s="16"/>
      <c r="Q110" s="100"/>
      <c r="R110" s="16"/>
      <c r="S110" s="17"/>
    </row>
    <row r="111" spans="1:19" ht="13.5" thickBot="1">
      <c r="A111" s="23"/>
      <c r="B111" s="32">
        <v>2018</v>
      </c>
      <c r="C111" s="25"/>
      <c r="D111" s="26" t="s">
        <v>25</v>
      </c>
      <c r="E111" s="52">
        <f>SUM(E99,E100,E101,E102,E103,E104,E105,E106,E107,E108,E109,E110)</f>
        <v>1017.3599999999999</v>
      </c>
      <c r="F111" s="25"/>
      <c r="G111" s="24"/>
      <c r="H111" s="44">
        <f aca="true" t="shared" si="33" ref="H111:S111">SUM(H99:H110)</f>
        <v>1790.5499999999997</v>
      </c>
      <c r="I111" s="44">
        <f t="shared" si="33"/>
        <v>45781.200000000004</v>
      </c>
      <c r="J111" s="45">
        <f t="shared" si="33"/>
        <v>1790.5536000000004</v>
      </c>
      <c r="K111" s="44">
        <f t="shared" si="33"/>
        <v>45781.200000000004</v>
      </c>
      <c r="L111" s="44">
        <f t="shared" si="33"/>
        <v>47571.7536</v>
      </c>
      <c r="M111" s="44">
        <f t="shared" si="33"/>
        <v>0.008400000000008845</v>
      </c>
      <c r="N111" s="44">
        <f t="shared" si="33"/>
        <v>-1.5916157281026244E-12</v>
      </c>
      <c r="O111" s="44">
        <f t="shared" si="33"/>
        <v>0</v>
      </c>
      <c r="P111" s="44">
        <f t="shared" si="33"/>
        <v>0</v>
      </c>
      <c r="Q111" s="44">
        <f t="shared" si="33"/>
        <v>0</v>
      </c>
      <c r="R111" s="44">
        <f t="shared" si="33"/>
        <v>0</v>
      </c>
      <c r="S111" s="44">
        <f t="shared" si="33"/>
        <v>0</v>
      </c>
    </row>
    <row r="112" spans="1:19" ht="13.5" thickBot="1">
      <c r="A112" s="29">
        <f>A99</f>
        <v>7</v>
      </c>
      <c r="B112" s="49" t="str">
        <f>B99</f>
        <v>Регионално депо Ловеч</v>
      </c>
      <c r="C112" s="30" t="str">
        <f>C99</f>
        <v>Летница</v>
      </c>
      <c r="D112" s="31"/>
      <c r="E112" s="52">
        <f>SUM(SUM(E98:E110))</f>
        <v>5784.839999999999</v>
      </c>
      <c r="F112" s="30">
        <v>1.76</v>
      </c>
      <c r="G112" s="29"/>
      <c r="H112" s="44">
        <f>SUM(H98:H110)</f>
        <v>10181.310000000001</v>
      </c>
      <c r="I112" s="44">
        <f>SUM(I98:I110)</f>
        <v>176452.69999999992</v>
      </c>
      <c r="J112" s="44">
        <f aca="true" t="shared" si="34" ref="J112:S112">SUM(J98:J110)</f>
        <v>10181.313600000003</v>
      </c>
      <c r="K112" s="44">
        <f t="shared" si="34"/>
        <v>176452.69999999992</v>
      </c>
      <c r="L112" s="44">
        <f t="shared" si="34"/>
        <v>186634.01360000003</v>
      </c>
      <c r="M112" s="44">
        <f t="shared" si="34"/>
        <v>0.008400000000008845</v>
      </c>
      <c r="N112" s="44">
        <f t="shared" si="34"/>
        <v>-1.5916157281026244E-12</v>
      </c>
      <c r="O112" s="44">
        <f t="shared" si="34"/>
        <v>0</v>
      </c>
      <c r="P112" s="44">
        <f t="shared" si="34"/>
        <v>0</v>
      </c>
      <c r="Q112" s="44">
        <f t="shared" si="34"/>
        <v>0</v>
      </c>
      <c r="R112" s="44">
        <f t="shared" si="34"/>
        <v>0</v>
      </c>
      <c r="S112" s="44">
        <f t="shared" si="34"/>
        <v>0</v>
      </c>
    </row>
    <row r="113" spans="1:19" ht="13.5" thickBot="1">
      <c r="A113" s="36"/>
      <c r="B113" s="53" t="s">
        <v>78</v>
      </c>
      <c r="C113" s="37"/>
      <c r="D113" s="38"/>
      <c r="E113" s="56">
        <v>7285.72</v>
      </c>
      <c r="F113" s="37"/>
      <c r="G113" s="39"/>
      <c r="H113" s="56">
        <v>12822.87</v>
      </c>
      <c r="I113" s="57">
        <v>175666.28</v>
      </c>
      <c r="J113" s="86">
        <v>12822.87</v>
      </c>
      <c r="K113" s="87">
        <v>175666.28</v>
      </c>
      <c r="L113" s="54">
        <v>188489.15</v>
      </c>
      <c r="M113" s="47"/>
      <c r="N113" s="47"/>
      <c r="O113" s="41"/>
      <c r="P113" s="42"/>
      <c r="Q113" s="42"/>
      <c r="R113" s="42"/>
      <c r="S113" s="42"/>
    </row>
    <row r="114" spans="1:19" ht="13.5" customHeight="1" thickBot="1">
      <c r="A114" s="104">
        <v>8</v>
      </c>
      <c r="B114" s="107" t="s">
        <v>38</v>
      </c>
      <c r="C114" s="127" t="s">
        <v>45</v>
      </c>
      <c r="D114" s="11" t="s">
        <v>13</v>
      </c>
      <c r="E114" s="48">
        <v>82.74</v>
      </c>
      <c r="F114" s="113">
        <v>1.76</v>
      </c>
      <c r="G114" s="96">
        <v>45</v>
      </c>
      <c r="H114" s="14">
        <v>145.62</v>
      </c>
      <c r="I114" s="15">
        <v>3723.3</v>
      </c>
      <c r="J114" s="12">
        <f>(E114*F114)</f>
        <v>145.6224</v>
      </c>
      <c r="K114" s="13">
        <f>SUM(G114*E114)</f>
        <v>3723.2999999999997</v>
      </c>
      <c r="L114" s="12">
        <f>SUM(J114,K114)</f>
        <v>3868.9224</v>
      </c>
      <c r="M114" s="17">
        <f aca="true" t="shared" si="35" ref="M114:N119">SUM(J114-H114)</f>
        <v>0.0023999999999944066</v>
      </c>
      <c r="N114" s="16">
        <f t="shared" si="35"/>
        <v>-4.547473508864641E-13</v>
      </c>
      <c r="O114" s="16"/>
      <c r="P114" s="16"/>
      <c r="Q114" s="99"/>
      <c r="R114" s="16"/>
      <c r="S114" s="17"/>
    </row>
    <row r="115" spans="1:19" ht="13.5" thickBot="1">
      <c r="A115" s="105"/>
      <c r="B115" s="108"/>
      <c r="C115" s="128"/>
      <c r="D115" s="11" t="s">
        <v>14</v>
      </c>
      <c r="E115" s="48">
        <v>72.56</v>
      </c>
      <c r="F115" s="114"/>
      <c r="G115" s="97"/>
      <c r="H115" s="18">
        <v>127.71</v>
      </c>
      <c r="I115" s="19">
        <v>3265.2</v>
      </c>
      <c r="J115" s="16">
        <f>(E115*F114)</f>
        <v>127.7056</v>
      </c>
      <c r="K115" s="17">
        <f>SUM(E115*G114)</f>
        <v>3265.2000000000003</v>
      </c>
      <c r="L115" s="16">
        <f>SUM(J115,K115)</f>
        <v>3392.9056</v>
      </c>
      <c r="M115" s="17">
        <f t="shared" si="35"/>
        <v>-0.0043999999999897454</v>
      </c>
      <c r="N115" s="16">
        <f t="shared" si="35"/>
        <v>4.547473508864641E-13</v>
      </c>
      <c r="O115" s="16"/>
      <c r="P115" s="16"/>
      <c r="Q115" s="100"/>
      <c r="R115" s="16"/>
      <c r="S115" s="17"/>
    </row>
    <row r="116" spans="1:19" ht="13.5" thickBot="1">
      <c r="A116" s="105"/>
      <c r="B116" s="108"/>
      <c r="C116" s="128"/>
      <c r="D116" s="11" t="s">
        <v>15</v>
      </c>
      <c r="E116" s="48">
        <v>62.22</v>
      </c>
      <c r="F116" s="114"/>
      <c r="G116" s="97"/>
      <c r="H116" s="18">
        <v>109.51</v>
      </c>
      <c r="I116" s="19">
        <v>2799.9</v>
      </c>
      <c r="J116" s="16">
        <f>(E116*F114)</f>
        <v>109.5072</v>
      </c>
      <c r="K116" s="17">
        <f>SUM(E116*G114)</f>
        <v>2799.9</v>
      </c>
      <c r="L116" s="16">
        <f aca="true" t="shared" si="36" ref="L116:L124">SUM(J116,K116)</f>
        <v>2909.4072</v>
      </c>
      <c r="M116" s="17">
        <f t="shared" si="35"/>
        <v>-0.0028000000000076852</v>
      </c>
      <c r="N116" s="16">
        <f t="shared" si="35"/>
        <v>0</v>
      </c>
      <c r="O116" s="16"/>
      <c r="P116" s="16"/>
      <c r="Q116" s="100"/>
      <c r="R116" s="16"/>
      <c r="S116" s="17"/>
    </row>
    <row r="117" spans="1:19" ht="13.5" thickBot="1">
      <c r="A117" s="105"/>
      <c r="B117" s="108"/>
      <c r="C117" s="128"/>
      <c r="D117" s="11" t="s">
        <v>16</v>
      </c>
      <c r="E117" s="48">
        <v>122.66</v>
      </c>
      <c r="F117" s="114"/>
      <c r="G117" s="97"/>
      <c r="H117" s="18">
        <v>215.88</v>
      </c>
      <c r="I117" s="83">
        <v>5519.7</v>
      </c>
      <c r="J117" s="16">
        <f>(E117*F114)</f>
        <v>215.8816</v>
      </c>
      <c r="K117" s="84">
        <f>SUM(E117*G114)</f>
        <v>5519.7</v>
      </c>
      <c r="L117" s="16">
        <f t="shared" si="36"/>
        <v>5735.5815999999995</v>
      </c>
      <c r="M117" s="17">
        <f t="shared" si="35"/>
        <v>0.001599999999996271</v>
      </c>
      <c r="N117" s="85">
        <f t="shared" si="35"/>
        <v>0</v>
      </c>
      <c r="O117" s="16"/>
      <c r="P117" s="16"/>
      <c r="Q117" s="100"/>
      <c r="R117" s="16"/>
      <c r="S117" s="17"/>
    </row>
    <row r="118" spans="1:19" ht="13.5" thickBot="1">
      <c r="A118" s="105"/>
      <c r="B118" s="108"/>
      <c r="C118" s="128"/>
      <c r="D118" s="11" t="s">
        <v>17</v>
      </c>
      <c r="E118" s="48">
        <v>105.68</v>
      </c>
      <c r="F118" s="114"/>
      <c r="G118" s="97"/>
      <c r="H118" s="18">
        <v>186</v>
      </c>
      <c r="I118" s="19">
        <v>4755.6</v>
      </c>
      <c r="J118" s="16">
        <f>(E118*F114)</f>
        <v>185.9968</v>
      </c>
      <c r="K118" s="17">
        <f>SUM(E118*G114)</f>
        <v>4755.6</v>
      </c>
      <c r="L118" s="16">
        <f t="shared" si="36"/>
        <v>4941.5968</v>
      </c>
      <c r="M118" s="17">
        <f t="shared" si="35"/>
        <v>-0.003199999999992542</v>
      </c>
      <c r="N118" s="16">
        <f t="shared" si="35"/>
        <v>0</v>
      </c>
      <c r="O118" s="16"/>
      <c r="P118" s="16"/>
      <c r="Q118" s="100"/>
      <c r="R118" s="16"/>
      <c r="S118" s="17"/>
    </row>
    <row r="119" spans="1:19" ht="13.5" thickBot="1">
      <c r="A119" s="105"/>
      <c r="B119" s="109"/>
      <c r="C119" s="128"/>
      <c r="D119" s="11" t="s">
        <v>18</v>
      </c>
      <c r="E119" s="48">
        <v>107.6</v>
      </c>
      <c r="F119" s="114"/>
      <c r="G119" s="97"/>
      <c r="H119" s="18">
        <v>189.38</v>
      </c>
      <c r="I119" s="19">
        <v>4842</v>
      </c>
      <c r="J119" s="16">
        <f>(E119*F114)</f>
        <v>189.376</v>
      </c>
      <c r="K119" s="17">
        <f>SUM(E119*G114)</f>
        <v>4842</v>
      </c>
      <c r="L119" s="16">
        <f t="shared" si="36"/>
        <v>5031.376</v>
      </c>
      <c r="M119" s="17">
        <f t="shared" si="35"/>
        <v>-0.003999999999990678</v>
      </c>
      <c r="N119" s="16">
        <f t="shared" si="35"/>
        <v>0</v>
      </c>
      <c r="O119" s="16"/>
      <c r="P119" s="16"/>
      <c r="Q119" s="100"/>
      <c r="R119" s="16"/>
      <c r="S119" s="17"/>
    </row>
    <row r="120" spans="1:19" ht="13.5" thickBot="1">
      <c r="A120" s="105"/>
      <c r="B120" s="101" t="s">
        <v>42</v>
      </c>
      <c r="C120" s="128"/>
      <c r="D120" s="11" t="s">
        <v>19</v>
      </c>
      <c r="E120" s="48">
        <v>113.72</v>
      </c>
      <c r="F120" s="114"/>
      <c r="G120" s="97"/>
      <c r="H120" s="18">
        <v>200.15</v>
      </c>
      <c r="I120" s="19">
        <v>5117.4</v>
      </c>
      <c r="J120" s="16">
        <f>(E120*F114)</f>
        <v>200.1472</v>
      </c>
      <c r="K120" s="17">
        <f>SUM(E120*G114)</f>
        <v>5117.4</v>
      </c>
      <c r="L120" s="16">
        <f t="shared" si="36"/>
        <v>5317.5472</v>
      </c>
      <c r="M120" s="17">
        <v>0</v>
      </c>
      <c r="N120" s="16">
        <f aca="true" t="shared" si="37" ref="N120:N125">SUM(K120-I120)</f>
        <v>0</v>
      </c>
      <c r="O120" s="16"/>
      <c r="P120" s="16"/>
      <c r="Q120" s="100"/>
      <c r="R120" s="16"/>
      <c r="S120" s="17"/>
    </row>
    <row r="121" spans="1:19" ht="13.5" thickBot="1">
      <c r="A121" s="105"/>
      <c r="B121" s="102"/>
      <c r="C121" s="128"/>
      <c r="D121" s="11" t="s">
        <v>20</v>
      </c>
      <c r="E121" s="48">
        <v>126.86</v>
      </c>
      <c r="F121" s="114"/>
      <c r="G121" s="97"/>
      <c r="H121" s="18">
        <v>223.27</v>
      </c>
      <c r="I121" s="19">
        <v>5708.7</v>
      </c>
      <c r="J121" s="16">
        <f>(E121*F114)</f>
        <v>223.2736</v>
      </c>
      <c r="K121" s="17">
        <f>SUM(E121*G114)</f>
        <v>5708.7</v>
      </c>
      <c r="L121" s="16">
        <f t="shared" si="36"/>
        <v>5931.973599999999</v>
      </c>
      <c r="M121" s="17">
        <f>SUM(J121-H121)</f>
        <v>0.003599999999977399</v>
      </c>
      <c r="N121" s="16">
        <f t="shared" si="37"/>
        <v>0</v>
      </c>
      <c r="O121" s="16"/>
      <c r="P121" s="16"/>
      <c r="Q121" s="100"/>
      <c r="R121" s="16"/>
      <c r="S121" s="17"/>
    </row>
    <row r="122" spans="1:19" ht="13.5" thickBot="1">
      <c r="A122" s="105"/>
      <c r="B122" s="102"/>
      <c r="C122" s="128"/>
      <c r="D122" s="11" t="s">
        <v>21</v>
      </c>
      <c r="E122" s="48">
        <v>126.42</v>
      </c>
      <c r="F122" s="114"/>
      <c r="G122" s="97"/>
      <c r="H122" s="33">
        <v>222.5</v>
      </c>
      <c r="I122" s="34">
        <v>5688.9</v>
      </c>
      <c r="J122" s="16">
        <f>(E122*F114)</f>
        <v>222.4992</v>
      </c>
      <c r="K122" s="17">
        <f>SUM(E122*G114)</f>
        <v>5688.9</v>
      </c>
      <c r="L122" s="16">
        <f t="shared" si="36"/>
        <v>5911.3992</v>
      </c>
      <c r="M122" s="17">
        <f>SUM(J122-H122)</f>
        <v>-0.0007999999999981355</v>
      </c>
      <c r="N122" s="16">
        <f t="shared" si="37"/>
        <v>0</v>
      </c>
      <c r="O122" s="16"/>
      <c r="P122" s="16"/>
      <c r="Q122" s="100"/>
      <c r="R122" s="16"/>
      <c r="S122" s="17"/>
    </row>
    <row r="123" spans="1:19" ht="13.5" thickBot="1">
      <c r="A123" s="105"/>
      <c r="B123" s="102"/>
      <c r="C123" s="128"/>
      <c r="D123" s="11" t="s">
        <v>22</v>
      </c>
      <c r="E123" s="48">
        <v>97.58</v>
      </c>
      <c r="F123" s="114"/>
      <c r="G123" s="97"/>
      <c r="H123" s="18">
        <v>171.74</v>
      </c>
      <c r="I123" s="19">
        <v>4391.1</v>
      </c>
      <c r="J123" s="16">
        <f>(E123*F114)</f>
        <v>171.7408</v>
      </c>
      <c r="K123" s="17">
        <f>SUM(E123*G114)</f>
        <v>4391.1</v>
      </c>
      <c r="L123" s="16">
        <f t="shared" si="36"/>
        <v>4562.8408</v>
      </c>
      <c r="M123" s="17">
        <f>SUM(J123-H123)</f>
        <v>0.0007999999999981355</v>
      </c>
      <c r="N123" s="16">
        <f t="shared" si="37"/>
        <v>0</v>
      </c>
      <c r="O123" s="16"/>
      <c r="P123" s="16"/>
      <c r="Q123" s="100"/>
      <c r="R123" s="16"/>
      <c r="S123" s="17"/>
    </row>
    <row r="124" spans="1:19" ht="13.5" thickBot="1">
      <c r="A124" s="105"/>
      <c r="B124" s="102"/>
      <c r="C124" s="128"/>
      <c r="D124" s="11" t="s">
        <v>23</v>
      </c>
      <c r="E124" s="48">
        <v>94.12</v>
      </c>
      <c r="F124" s="114"/>
      <c r="G124" s="97"/>
      <c r="H124" s="18">
        <v>165.65</v>
      </c>
      <c r="I124" s="19">
        <v>4235.4</v>
      </c>
      <c r="J124" s="16">
        <f>(E124*F114)</f>
        <v>165.65120000000002</v>
      </c>
      <c r="K124" s="17">
        <f>SUM(E124*G114)</f>
        <v>4235.400000000001</v>
      </c>
      <c r="L124" s="16">
        <f t="shared" si="36"/>
        <v>4401.051200000001</v>
      </c>
      <c r="M124" s="17">
        <f>SUM(J124-H124)</f>
        <v>0.0012000000000114142</v>
      </c>
      <c r="N124" s="16">
        <f t="shared" si="37"/>
        <v>9.094947017729282E-13</v>
      </c>
      <c r="O124" s="16"/>
      <c r="P124" s="16"/>
      <c r="Q124" s="100"/>
      <c r="R124" s="16"/>
      <c r="S124" s="17"/>
    </row>
    <row r="125" spans="1:19" ht="13.5" thickBot="1">
      <c r="A125" s="106"/>
      <c r="B125" s="103"/>
      <c r="C125" s="129"/>
      <c r="D125" s="28" t="s">
        <v>24</v>
      </c>
      <c r="E125" s="48">
        <v>69.24</v>
      </c>
      <c r="F125" s="115"/>
      <c r="G125" s="98"/>
      <c r="H125" s="21">
        <v>121.86</v>
      </c>
      <c r="I125" s="22">
        <v>3115.8</v>
      </c>
      <c r="J125" s="20">
        <f>SUM(E125*F114)</f>
        <v>121.8624</v>
      </c>
      <c r="K125" s="17">
        <f>SUM(E125*G114)</f>
        <v>3115.7999999999997</v>
      </c>
      <c r="L125" s="20">
        <f>SUM(J125,K125)</f>
        <v>3237.6623999999997</v>
      </c>
      <c r="M125" s="17">
        <f>SUM(J125-H125)</f>
        <v>0.0023999999999944066</v>
      </c>
      <c r="N125" s="16">
        <f t="shared" si="37"/>
        <v>-4.547473508864641E-13</v>
      </c>
      <c r="O125" s="16"/>
      <c r="P125" s="16"/>
      <c r="Q125" s="100"/>
      <c r="R125" s="16"/>
      <c r="S125" s="17"/>
    </row>
    <row r="126" spans="1:19" ht="13.5" thickBot="1">
      <c r="A126" s="23"/>
      <c r="B126" s="32">
        <v>2018</v>
      </c>
      <c r="C126" s="25"/>
      <c r="D126" s="26" t="s">
        <v>25</v>
      </c>
      <c r="E126" s="52">
        <f>SUM(E114,E115,E116,E117,E118,E119,E120,E121,E122,E123,E124,E125)</f>
        <v>1181.4</v>
      </c>
      <c r="F126" s="25"/>
      <c r="G126" s="24"/>
      <c r="H126" s="44">
        <f aca="true" t="shared" si="38" ref="H126:S126">SUM(H114:H125)</f>
        <v>2079.27</v>
      </c>
      <c r="I126" s="44">
        <f t="shared" si="38"/>
        <v>53163</v>
      </c>
      <c r="J126" s="45">
        <f t="shared" si="38"/>
        <v>2079.264</v>
      </c>
      <c r="K126" s="44">
        <f t="shared" si="38"/>
        <v>53163</v>
      </c>
      <c r="L126" s="44">
        <f t="shared" si="38"/>
        <v>55242.264</v>
      </c>
      <c r="M126" s="44">
        <f t="shared" si="38"/>
        <v>-0.003200000000006753</v>
      </c>
      <c r="N126" s="44">
        <f t="shared" si="38"/>
        <v>4.547473508864641E-13</v>
      </c>
      <c r="O126" s="44">
        <f t="shared" si="38"/>
        <v>0</v>
      </c>
      <c r="P126" s="44">
        <f t="shared" si="38"/>
        <v>0</v>
      </c>
      <c r="Q126" s="44">
        <f t="shared" si="38"/>
        <v>0</v>
      </c>
      <c r="R126" s="44">
        <f t="shared" si="38"/>
        <v>0</v>
      </c>
      <c r="S126" s="44">
        <f t="shared" si="38"/>
        <v>0</v>
      </c>
    </row>
    <row r="127" spans="1:19" ht="13.5" thickBot="1">
      <c r="A127" s="29">
        <f>A114</f>
        <v>8</v>
      </c>
      <c r="B127" s="49" t="str">
        <f>B114</f>
        <v>Регионално депо Ловеч</v>
      </c>
      <c r="C127" s="30" t="str">
        <f>C114</f>
        <v>Угърчин</v>
      </c>
      <c r="D127" s="31"/>
      <c r="E127" s="52">
        <f>SUM(SUM(E113:E125))</f>
        <v>8467.12</v>
      </c>
      <c r="F127" s="30">
        <v>1.76</v>
      </c>
      <c r="G127" s="29"/>
      <c r="H127" s="44">
        <f>SUM(H113:H125)</f>
        <v>14902.14</v>
      </c>
      <c r="I127" s="44">
        <f>SUM(I113:I125)</f>
        <v>228829.28</v>
      </c>
      <c r="J127" s="44">
        <f aca="true" t="shared" si="39" ref="J127:S127">SUM(J113:J125)</f>
        <v>14902.134000000002</v>
      </c>
      <c r="K127" s="44">
        <f t="shared" si="39"/>
        <v>228829.28</v>
      </c>
      <c r="L127" s="44">
        <f t="shared" si="39"/>
        <v>243731.41399999996</v>
      </c>
      <c r="M127" s="44">
        <f t="shared" si="39"/>
        <v>-0.003200000000006753</v>
      </c>
      <c r="N127" s="44">
        <f t="shared" si="39"/>
        <v>4.547473508864641E-13</v>
      </c>
      <c r="O127" s="44">
        <f t="shared" si="39"/>
        <v>0</v>
      </c>
      <c r="P127" s="44">
        <f t="shared" si="39"/>
        <v>0</v>
      </c>
      <c r="Q127" s="44">
        <f t="shared" si="39"/>
        <v>0</v>
      </c>
      <c r="R127" s="44">
        <f t="shared" si="39"/>
        <v>0</v>
      </c>
      <c r="S127" s="44">
        <f t="shared" si="39"/>
        <v>0</v>
      </c>
    </row>
    <row r="128" spans="1:19" ht="13.5" thickBot="1">
      <c r="A128" s="36"/>
      <c r="B128" s="53" t="s">
        <v>78</v>
      </c>
      <c r="C128" s="37"/>
      <c r="D128" s="38"/>
      <c r="E128" s="56">
        <v>107337.48</v>
      </c>
      <c r="F128" s="37"/>
      <c r="G128" s="39"/>
      <c r="H128" s="56">
        <v>188913.96</v>
      </c>
      <c r="I128" s="57">
        <v>1169012</v>
      </c>
      <c r="J128" s="86">
        <v>188913.96</v>
      </c>
      <c r="K128" s="87">
        <v>1169012</v>
      </c>
      <c r="L128" s="54">
        <v>1357925.96</v>
      </c>
      <c r="M128" s="47"/>
      <c r="N128" s="47"/>
      <c r="O128" s="41"/>
      <c r="P128" s="42"/>
      <c r="Q128" s="42"/>
      <c r="R128" s="42"/>
      <c r="S128" s="42"/>
    </row>
    <row r="129" spans="1:19" ht="13.5" customHeight="1" thickBot="1">
      <c r="A129" s="104">
        <v>9</v>
      </c>
      <c r="B129" s="107" t="s">
        <v>38</v>
      </c>
      <c r="C129" s="127" t="s">
        <v>46</v>
      </c>
      <c r="D129" s="11" t="s">
        <v>13</v>
      </c>
      <c r="E129" s="48">
        <v>141.7</v>
      </c>
      <c r="F129" s="113">
        <v>1.76</v>
      </c>
      <c r="G129" s="96">
        <v>45</v>
      </c>
      <c r="H129" s="14">
        <v>249.39</v>
      </c>
      <c r="I129" s="15">
        <v>6376.5</v>
      </c>
      <c r="J129" s="12">
        <f>(E129*F129)</f>
        <v>249.39199999999997</v>
      </c>
      <c r="K129" s="13">
        <f>SUM(G129*E129)</f>
        <v>6376.499999999999</v>
      </c>
      <c r="L129" s="12">
        <f>SUM(J129,K129)</f>
        <v>6625.891999999999</v>
      </c>
      <c r="M129" s="17">
        <f aca="true" t="shared" si="40" ref="M129:N134">SUM(J129-H129)</f>
        <v>0.001999999999981128</v>
      </c>
      <c r="N129" s="16">
        <f t="shared" si="40"/>
        <v>-9.094947017729282E-13</v>
      </c>
      <c r="O129" s="16"/>
      <c r="P129" s="16"/>
      <c r="Q129" s="99"/>
      <c r="R129" s="16"/>
      <c r="S129" s="17"/>
    </row>
    <row r="130" spans="1:19" ht="13.5" thickBot="1">
      <c r="A130" s="105"/>
      <c r="B130" s="108"/>
      <c r="C130" s="128"/>
      <c r="D130" s="11" t="s">
        <v>14</v>
      </c>
      <c r="E130" s="48">
        <v>97.4</v>
      </c>
      <c r="F130" s="114"/>
      <c r="G130" s="97"/>
      <c r="H130" s="18">
        <v>171.42</v>
      </c>
      <c r="I130" s="19">
        <v>4383</v>
      </c>
      <c r="J130" s="16">
        <f>(E130*F129)</f>
        <v>171.424</v>
      </c>
      <c r="K130" s="17">
        <f>SUM(E130*G129)</f>
        <v>4383</v>
      </c>
      <c r="L130" s="16">
        <f>SUM(J130,K130)</f>
        <v>4554.424</v>
      </c>
      <c r="M130" s="17">
        <f t="shared" si="40"/>
        <v>0.004000000000019099</v>
      </c>
      <c r="N130" s="16">
        <f t="shared" si="40"/>
        <v>0</v>
      </c>
      <c r="O130" s="16"/>
      <c r="P130" s="16"/>
      <c r="Q130" s="100"/>
      <c r="R130" s="16"/>
      <c r="S130" s="17"/>
    </row>
    <row r="131" spans="1:19" ht="13.5" thickBot="1">
      <c r="A131" s="105"/>
      <c r="B131" s="108"/>
      <c r="C131" s="128"/>
      <c r="D131" s="11" t="s">
        <v>15</v>
      </c>
      <c r="E131" s="48">
        <v>164.26</v>
      </c>
      <c r="F131" s="114"/>
      <c r="G131" s="97"/>
      <c r="H131" s="18">
        <v>289.1</v>
      </c>
      <c r="I131" s="19">
        <v>7391.7</v>
      </c>
      <c r="J131" s="16">
        <f>(E131*F129)</f>
        <v>289.0976</v>
      </c>
      <c r="K131" s="17">
        <f>SUM(E131*G129)</f>
        <v>7391.7</v>
      </c>
      <c r="L131" s="16">
        <f aca="true" t="shared" si="41" ref="L131:L139">SUM(J131,K131)</f>
        <v>7680.7976</v>
      </c>
      <c r="M131" s="17">
        <f t="shared" si="40"/>
        <v>-0.0024000000000228283</v>
      </c>
      <c r="N131" s="16">
        <f t="shared" si="40"/>
        <v>0</v>
      </c>
      <c r="O131" s="16"/>
      <c r="P131" s="16"/>
      <c r="Q131" s="100"/>
      <c r="R131" s="16"/>
      <c r="S131" s="17"/>
    </row>
    <row r="132" spans="1:19" ht="13.5" thickBot="1">
      <c r="A132" s="105"/>
      <c r="B132" s="108"/>
      <c r="C132" s="128"/>
      <c r="D132" s="11" t="s">
        <v>16</v>
      </c>
      <c r="E132" s="48">
        <v>116.96</v>
      </c>
      <c r="F132" s="114"/>
      <c r="G132" s="97"/>
      <c r="H132" s="18">
        <v>205.85</v>
      </c>
      <c r="I132" s="19">
        <v>5263.2</v>
      </c>
      <c r="J132" s="16">
        <f>(E132*F129)</f>
        <v>205.84959999999998</v>
      </c>
      <c r="K132" s="17">
        <f>SUM(E132*G129)</f>
        <v>5263.2</v>
      </c>
      <c r="L132" s="16">
        <f t="shared" si="41"/>
        <v>5469.049599999999</v>
      </c>
      <c r="M132" s="17">
        <f t="shared" si="40"/>
        <v>-0.0004000000000132786</v>
      </c>
      <c r="N132" s="16">
        <f t="shared" si="40"/>
        <v>0</v>
      </c>
      <c r="O132" s="16"/>
      <c r="P132" s="16"/>
      <c r="Q132" s="100"/>
      <c r="R132" s="16"/>
      <c r="S132" s="17"/>
    </row>
    <row r="133" spans="1:19" ht="13.5" thickBot="1">
      <c r="A133" s="105"/>
      <c r="B133" s="108"/>
      <c r="C133" s="128"/>
      <c r="D133" s="11" t="s">
        <v>17</v>
      </c>
      <c r="E133" s="48">
        <v>125.34</v>
      </c>
      <c r="F133" s="114"/>
      <c r="G133" s="97"/>
      <c r="H133" s="18">
        <v>220.6</v>
      </c>
      <c r="I133" s="19">
        <v>5640.3</v>
      </c>
      <c r="J133" s="16">
        <f>(E133*F129)</f>
        <v>220.5984</v>
      </c>
      <c r="K133" s="17">
        <f>SUM(E133*G129)</f>
        <v>5640.3</v>
      </c>
      <c r="L133" s="16">
        <f t="shared" si="41"/>
        <v>5860.8984</v>
      </c>
      <c r="M133" s="17">
        <f t="shared" si="40"/>
        <v>-0.001599999999996271</v>
      </c>
      <c r="N133" s="16">
        <f t="shared" si="40"/>
        <v>0</v>
      </c>
      <c r="O133" s="16"/>
      <c r="P133" s="16"/>
      <c r="Q133" s="100"/>
      <c r="R133" s="16"/>
      <c r="S133" s="17"/>
    </row>
    <row r="134" spans="1:19" ht="13.5" thickBot="1">
      <c r="A134" s="105"/>
      <c r="B134" s="109"/>
      <c r="C134" s="128"/>
      <c r="D134" s="11" t="s">
        <v>18</v>
      </c>
      <c r="E134" s="48">
        <v>126.84</v>
      </c>
      <c r="F134" s="114"/>
      <c r="G134" s="97"/>
      <c r="H134" s="18">
        <v>223.24</v>
      </c>
      <c r="I134" s="19">
        <v>5707.8</v>
      </c>
      <c r="J134" s="16">
        <f>(E134*F129)</f>
        <v>223.2384</v>
      </c>
      <c r="K134" s="17">
        <f>SUM(E134*G129)</f>
        <v>5707.8</v>
      </c>
      <c r="L134" s="16">
        <f t="shared" si="41"/>
        <v>5931.0384</v>
      </c>
      <c r="M134" s="17">
        <f t="shared" si="40"/>
        <v>-0.001599999999996271</v>
      </c>
      <c r="N134" s="16">
        <f t="shared" si="40"/>
        <v>0</v>
      </c>
      <c r="O134" s="16"/>
      <c r="P134" s="16"/>
      <c r="Q134" s="100"/>
      <c r="R134" s="16"/>
      <c r="S134" s="17"/>
    </row>
    <row r="135" spans="1:19" ht="13.5" thickBot="1">
      <c r="A135" s="105"/>
      <c r="B135" s="101" t="s">
        <v>42</v>
      </c>
      <c r="C135" s="128"/>
      <c r="D135" s="11" t="s">
        <v>19</v>
      </c>
      <c r="E135" s="48">
        <v>125.88</v>
      </c>
      <c r="F135" s="114"/>
      <c r="G135" s="97"/>
      <c r="H135" s="18">
        <v>221.55</v>
      </c>
      <c r="I135" s="19">
        <v>5664.6</v>
      </c>
      <c r="J135" s="16">
        <f>(E135*F129)</f>
        <v>221.5488</v>
      </c>
      <c r="K135" s="17">
        <f>SUM(E135*G129)</f>
        <v>5664.599999999999</v>
      </c>
      <c r="L135" s="16">
        <f t="shared" si="41"/>
        <v>5886.148799999999</v>
      </c>
      <c r="M135" s="17">
        <v>0</v>
      </c>
      <c r="N135" s="16">
        <f aca="true" t="shared" si="42" ref="N135:N140">SUM(K135-I135)</f>
        <v>-9.094947017729282E-13</v>
      </c>
      <c r="O135" s="16"/>
      <c r="P135" s="16"/>
      <c r="Q135" s="100"/>
      <c r="R135" s="16"/>
      <c r="S135" s="17"/>
    </row>
    <row r="136" spans="1:19" ht="13.5" thickBot="1">
      <c r="A136" s="105"/>
      <c r="B136" s="102"/>
      <c r="C136" s="128"/>
      <c r="D136" s="11" t="s">
        <v>20</v>
      </c>
      <c r="E136" s="48">
        <v>121.54</v>
      </c>
      <c r="F136" s="114"/>
      <c r="G136" s="97"/>
      <c r="H136" s="18">
        <v>213.91</v>
      </c>
      <c r="I136" s="19">
        <v>5469.3</v>
      </c>
      <c r="J136" s="16">
        <f>(E136*F129)</f>
        <v>213.9104</v>
      </c>
      <c r="K136" s="17">
        <f>SUM(E136*G129)</f>
        <v>5469.3</v>
      </c>
      <c r="L136" s="16">
        <f t="shared" si="41"/>
        <v>5683.2104</v>
      </c>
      <c r="M136" s="17">
        <f>SUM(J136-H136)</f>
        <v>0.0004000000000132786</v>
      </c>
      <c r="N136" s="16">
        <f t="shared" si="42"/>
        <v>0</v>
      </c>
      <c r="O136" s="16"/>
      <c r="P136" s="16"/>
      <c r="Q136" s="100"/>
      <c r="R136" s="16"/>
      <c r="S136" s="17"/>
    </row>
    <row r="137" spans="1:19" ht="13.5" thickBot="1">
      <c r="A137" s="105"/>
      <c r="B137" s="102"/>
      <c r="C137" s="128"/>
      <c r="D137" s="11" t="s">
        <v>21</v>
      </c>
      <c r="E137" s="48">
        <v>135.44</v>
      </c>
      <c r="F137" s="114"/>
      <c r="G137" s="97"/>
      <c r="H137" s="33">
        <v>238.37</v>
      </c>
      <c r="I137" s="34">
        <v>6094.8</v>
      </c>
      <c r="J137" s="16">
        <f>(E137*F129)</f>
        <v>238.3744</v>
      </c>
      <c r="K137" s="17">
        <f>SUM(E137*G129)</f>
        <v>6094.8</v>
      </c>
      <c r="L137" s="16">
        <f t="shared" si="41"/>
        <v>6333.1744</v>
      </c>
      <c r="M137" s="17">
        <f>SUM(J137-H137)</f>
        <v>0.004400000000003956</v>
      </c>
      <c r="N137" s="16">
        <f t="shared" si="42"/>
        <v>0</v>
      </c>
      <c r="O137" s="16"/>
      <c r="P137" s="16"/>
      <c r="Q137" s="100"/>
      <c r="R137" s="16"/>
      <c r="S137" s="17"/>
    </row>
    <row r="138" spans="1:19" ht="13.5" thickBot="1">
      <c r="A138" s="105"/>
      <c r="B138" s="102"/>
      <c r="C138" s="128"/>
      <c r="D138" s="11" t="s">
        <v>22</v>
      </c>
      <c r="E138" s="48">
        <v>184.86</v>
      </c>
      <c r="F138" s="114"/>
      <c r="G138" s="97"/>
      <c r="H138" s="18">
        <v>325.35</v>
      </c>
      <c r="I138" s="19">
        <v>8318.7</v>
      </c>
      <c r="J138" s="16">
        <f>(E138*F129)</f>
        <v>325.35360000000003</v>
      </c>
      <c r="K138" s="17">
        <f>SUM(E138*G129)</f>
        <v>8318.7</v>
      </c>
      <c r="L138" s="16">
        <f t="shared" si="41"/>
        <v>8644.053600000001</v>
      </c>
      <c r="M138" s="17">
        <f>SUM(J138-H138)</f>
        <v>0.0036000000000058208</v>
      </c>
      <c r="N138" s="16">
        <f t="shared" si="42"/>
        <v>0</v>
      </c>
      <c r="O138" s="16"/>
      <c r="P138" s="16"/>
      <c r="Q138" s="100"/>
      <c r="R138" s="16"/>
      <c r="S138" s="17"/>
    </row>
    <row r="139" spans="1:19" ht="13.5" thickBot="1">
      <c r="A139" s="105"/>
      <c r="B139" s="102"/>
      <c r="C139" s="128"/>
      <c r="D139" s="11" t="s">
        <v>23</v>
      </c>
      <c r="E139" s="48">
        <v>189.12</v>
      </c>
      <c r="F139" s="114"/>
      <c r="G139" s="97"/>
      <c r="H139" s="33">
        <v>332.85</v>
      </c>
      <c r="I139" s="19">
        <v>8510.4</v>
      </c>
      <c r="J139" s="16">
        <f>(E139*F129)</f>
        <v>332.8512</v>
      </c>
      <c r="K139" s="17">
        <f>SUM(E139*G129)</f>
        <v>8510.4</v>
      </c>
      <c r="L139" s="16">
        <f t="shared" si="41"/>
        <v>8843.251199999999</v>
      </c>
      <c r="M139" s="17">
        <f>SUM(J139-H139)</f>
        <v>0.0011999999999829924</v>
      </c>
      <c r="N139" s="16">
        <f t="shared" si="42"/>
        <v>0</v>
      </c>
      <c r="O139" s="16"/>
      <c r="P139" s="16"/>
      <c r="Q139" s="100"/>
      <c r="R139" s="16"/>
      <c r="S139" s="17"/>
    </row>
    <row r="140" spans="1:19" ht="13.5" thickBot="1">
      <c r="A140" s="106"/>
      <c r="B140" s="103"/>
      <c r="C140" s="129"/>
      <c r="D140" s="28" t="s">
        <v>24</v>
      </c>
      <c r="E140" s="48">
        <v>120.14</v>
      </c>
      <c r="F140" s="115"/>
      <c r="G140" s="98"/>
      <c r="H140" s="21">
        <v>211.45</v>
      </c>
      <c r="I140" s="22">
        <v>5406.3</v>
      </c>
      <c r="J140" s="20">
        <f>SUM(E140*F129)</f>
        <v>211.4464</v>
      </c>
      <c r="K140" s="17">
        <f>SUM(E140*G129)</f>
        <v>5406.3</v>
      </c>
      <c r="L140" s="20">
        <f>SUM(J140,K140)</f>
        <v>5617.7464</v>
      </c>
      <c r="M140" s="17">
        <f>SUM(J140-H140)</f>
        <v>-0.003599999999977399</v>
      </c>
      <c r="N140" s="16">
        <f t="shared" si="42"/>
        <v>0</v>
      </c>
      <c r="O140" s="16"/>
      <c r="P140" s="16"/>
      <c r="Q140" s="100"/>
      <c r="R140" s="16"/>
      <c r="S140" s="17"/>
    </row>
    <row r="141" spans="1:19" ht="13.5" thickBot="1">
      <c r="A141" s="23"/>
      <c r="B141" s="32">
        <v>2018</v>
      </c>
      <c r="C141" s="25"/>
      <c r="D141" s="26" t="s">
        <v>25</v>
      </c>
      <c r="E141" s="52">
        <f>SUM(E129,E130,E131,E132,E133,E134,E135,E136,E137,E138,E139,E140)</f>
        <v>1649.4800000000002</v>
      </c>
      <c r="F141" s="25"/>
      <c r="G141" s="24"/>
      <c r="H141" s="44">
        <f aca="true" t="shared" si="43" ref="H141:S141">SUM(H129:H140)</f>
        <v>2903.0799999999995</v>
      </c>
      <c r="I141" s="44">
        <f t="shared" si="43"/>
        <v>74226.6</v>
      </c>
      <c r="J141" s="45">
        <f t="shared" si="43"/>
        <v>2903.0847999999996</v>
      </c>
      <c r="K141" s="44">
        <f t="shared" si="43"/>
        <v>74226.6</v>
      </c>
      <c r="L141" s="44">
        <f t="shared" si="43"/>
        <v>77129.68479999999</v>
      </c>
      <c r="M141" s="44">
        <f t="shared" si="43"/>
        <v>0.006000000000000227</v>
      </c>
      <c r="N141" s="44">
        <f t="shared" si="43"/>
        <v>-1.8189894035458565E-12</v>
      </c>
      <c r="O141" s="44">
        <f t="shared" si="43"/>
        <v>0</v>
      </c>
      <c r="P141" s="44">
        <f t="shared" si="43"/>
        <v>0</v>
      </c>
      <c r="Q141" s="44">
        <f t="shared" si="43"/>
        <v>0</v>
      </c>
      <c r="R141" s="44">
        <f t="shared" si="43"/>
        <v>0</v>
      </c>
      <c r="S141" s="44">
        <f t="shared" si="43"/>
        <v>0</v>
      </c>
    </row>
    <row r="142" spans="1:19" ht="13.5" thickBot="1">
      <c r="A142" s="29">
        <f>A129</f>
        <v>9</v>
      </c>
      <c r="B142" s="49" t="str">
        <f>B129</f>
        <v>Регионално депо Ловеч</v>
      </c>
      <c r="C142" s="30" t="str">
        <f>C129</f>
        <v>Други</v>
      </c>
      <c r="D142" s="31"/>
      <c r="E142" s="52">
        <f>SUM(SUM(E128:E140))</f>
        <v>108986.95999999998</v>
      </c>
      <c r="F142" s="30">
        <v>1.76</v>
      </c>
      <c r="G142" s="29"/>
      <c r="H142" s="44">
        <f>SUM(H128:H140)</f>
        <v>191817.04000000004</v>
      </c>
      <c r="I142" s="44">
        <f>SUM(I128:I140)</f>
        <v>1243238.6</v>
      </c>
      <c r="J142" s="44">
        <f aca="true" t="shared" si="44" ref="J142:S142">SUM(J128:J140)</f>
        <v>191817.04479999995</v>
      </c>
      <c r="K142" s="44">
        <f t="shared" si="44"/>
        <v>1243238.6</v>
      </c>
      <c r="L142" s="44">
        <f t="shared" si="44"/>
        <v>1435055.6448000001</v>
      </c>
      <c r="M142" s="44">
        <f t="shared" si="44"/>
        <v>0.006000000000000227</v>
      </c>
      <c r="N142" s="44">
        <f t="shared" si="44"/>
        <v>-1.8189894035458565E-12</v>
      </c>
      <c r="O142" s="44">
        <f t="shared" si="44"/>
        <v>0</v>
      </c>
      <c r="P142" s="44">
        <f t="shared" si="44"/>
        <v>0</v>
      </c>
      <c r="Q142" s="44">
        <f t="shared" si="44"/>
        <v>0</v>
      </c>
      <c r="R142" s="44">
        <f t="shared" si="44"/>
        <v>0</v>
      </c>
      <c r="S142" s="44">
        <f t="shared" si="44"/>
        <v>0</v>
      </c>
    </row>
    <row r="143" spans="1:19" ht="27" thickBot="1">
      <c r="A143" s="36"/>
      <c r="B143" s="53" t="s">
        <v>79</v>
      </c>
      <c r="C143" s="37"/>
      <c r="D143" s="38"/>
      <c r="E143" s="56">
        <v>20070.96</v>
      </c>
      <c r="F143" s="37"/>
      <c r="G143" s="39"/>
      <c r="H143" s="56">
        <v>183841.23</v>
      </c>
      <c r="I143" s="57">
        <v>1231289.59</v>
      </c>
      <c r="J143" s="86">
        <v>183841.2</v>
      </c>
      <c r="K143" s="87">
        <v>1231289.59</v>
      </c>
      <c r="L143" s="54">
        <v>1415130.79</v>
      </c>
      <c r="M143" s="47"/>
      <c r="N143" s="47"/>
      <c r="O143" s="41"/>
      <c r="P143" s="42"/>
      <c r="Q143" s="42"/>
      <c r="R143" s="42"/>
      <c r="S143" s="42"/>
    </row>
    <row r="144" spans="1:19" ht="13.5" thickBot="1">
      <c r="A144" s="104">
        <v>10</v>
      </c>
      <c r="B144" s="107" t="s">
        <v>48</v>
      </c>
      <c r="C144" s="122" t="s">
        <v>49</v>
      </c>
      <c r="D144" s="11" t="s">
        <v>13</v>
      </c>
      <c r="E144" s="48">
        <v>1341.22</v>
      </c>
      <c r="F144" s="113">
        <v>5.75</v>
      </c>
      <c r="G144" s="96">
        <v>45</v>
      </c>
      <c r="H144" s="14">
        <v>7712.02</v>
      </c>
      <c r="I144" s="15">
        <v>60354.9</v>
      </c>
      <c r="J144" s="12">
        <f>(E144*F144)</f>
        <v>7712.015</v>
      </c>
      <c r="K144" s="13">
        <f>SUM(G144*E144)</f>
        <v>60354.9</v>
      </c>
      <c r="L144" s="12">
        <f>SUM(J144,K144)</f>
        <v>68066.91500000001</v>
      </c>
      <c r="M144" s="17">
        <f aca="true" t="shared" si="45" ref="M144:N149">SUM(J144-H144)</f>
        <v>-0.005000000000109139</v>
      </c>
      <c r="N144" s="16">
        <f t="shared" si="45"/>
        <v>0</v>
      </c>
      <c r="O144" s="16"/>
      <c r="P144" s="16"/>
      <c r="Q144" s="99"/>
      <c r="R144" s="16"/>
      <c r="S144" s="17"/>
    </row>
    <row r="145" spans="1:19" ht="13.5" thickBot="1">
      <c r="A145" s="105"/>
      <c r="B145" s="108"/>
      <c r="C145" s="123"/>
      <c r="D145" s="11" t="s">
        <v>14</v>
      </c>
      <c r="E145" s="48">
        <v>1128.12</v>
      </c>
      <c r="F145" s="114"/>
      <c r="G145" s="97"/>
      <c r="H145" s="18">
        <v>6486.69</v>
      </c>
      <c r="I145" s="19">
        <v>50765.4</v>
      </c>
      <c r="J145" s="16">
        <f>(E145*F144)</f>
        <v>6486.69</v>
      </c>
      <c r="K145" s="17">
        <f>SUM(E145*G144)</f>
        <v>50765.399999999994</v>
      </c>
      <c r="L145" s="16">
        <f>SUM(J145,K145)</f>
        <v>57252.09</v>
      </c>
      <c r="M145" s="17">
        <f t="shared" si="45"/>
        <v>0</v>
      </c>
      <c r="N145" s="16">
        <f t="shared" si="45"/>
        <v>-7.275957614183426E-12</v>
      </c>
      <c r="O145" s="16"/>
      <c r="P145" s="16"/>
      <c r="Q145" s="100"/>
      <c r="R145" s="16"/>
      <c r="S145" s="17"/>
    </row>
    <row r="146" spans="1:19" ht="13.5" thickBot="1">
      <c r="A146" s="105"/>
      <c r="B146" s="108"/>
      <c r="C146" s="123"/>
      <c r="D146" s="11" t="s">
        <v>15</v>
      </c>
      <c r="E146" s="48">
        <v>1523.26</v>
      </c>
      <c r="F146" s="114"/>
      <c r="G146" s="97"/>
      <c r="H146" s="33">
        <v>8758.75</v>
      </c>
      <c r="I146" s="34">
        <v>68546.7</v>
      </c>
      <c r="J146" s="16">
        <f>(E146*F144)</f>
        <v>8758.745</v>
      </c>
      <c r="K146" s="17">
        <f>SUM(E146*G144)</f>
        <v>68546.7</v>
      </c>
      <c r="L146" s="16">
        <f aca="true" t="shared" si="46" ref="L146:L154">SUM(J146,K146)</f>
        <v>77305.44499999999</v>
      </c>
      <c r="M146" s="17">
        <f t="shared" si="45"/>
        <v>-0.004999999999199645</v>
      </c>
      <c r="N146" s="16">
        <f t="shared" si="45"/>
        <v>0</v>
      </c>
      <c r="O146" s="16"/>
      <c r="P146" s="16"/>
      <c r="Q146" s="100"/>
      <c r="R146" s="16"/>
      <c r="S146" s="17"/>
    </row>
    <row r="147" spans="1:19" ht="13.5" thickBot="1">
      <c r="A147" s="105"/>
      <c r="B147" s="108"/>
      <c r="C147" s="123"/>
      <c r="D147" s="11" t="s">
        <v>16</v>
      </c>
      <c r="E147" s="48">
        <v>1903.78</v>
      </c>
      <c r="F147" s="114"/>
      <c r="G147" s="97"/>
      <c r="H147" s="18">
        <v>10946.74</v>
      </c>
      <c r="I147" s="19">
        <v>85670.1</v>
      </c>
      <c r="J147" s="16">
        <f>(E147*F144)</f>
        <v>10946.735</v>
      </c>
      <c r="K147" s="17">
        <f>SUM(E147*G144)</f>
        <v>85670.1</v>
      </c>
      <c r="L147" s="16">
        <f t="shared" si="46"/>
        <v>96616.835</v>
      </c>
      <c r="M147" s="17">
        <f t="shared" si="45"/>
        <v>-0.004999999999199645</v>
      </c>
      <c r="N147" s="16">
        <f t="shared" si="45"/>
        <v>0</v>
      </c>
      <c r="O147" s="16"/>
      <c r="P147" s="16"/>
      <c r="Q147" s="100"/>
      <c r="R147" s="16"/>
      <c r="S147" s="17"/>
    </row>
    <row r="148" spans="1:19" ht="13.5" thickBot="1">
      <c r="A148" s="105"/>
      <c r="B148" s="108"/>
      <c r="C148" s="123"/>
      <c r="D148" s="11" t="s">
        <v>17</v>
      </c>
      <c r="E148" s="48">
        <v>2033.08</v>
      </c>
      <c r="F148" s="114"/>
      <c r="G148" s="97"/>
      <c r="H148" s="18">
        <v>11690.21</v>
      </c>
      <c r="I148" s="19">
        <v>91488.6</v>
      </c>
      <c r="J148" s="16">
        <f>(E148*F144)</f>
        <v>11690.21</v>
      </c>
      <c r="K148" s="17">
        <f>SUM(E148*G144)</f>
        <v>91488.59999999999</v>
      </c>
      <c r="L148" s="16">
        <f t="shared" si="46"/>
        <v>103178.81</v>
      </c>
      <c r="M148" s="17">
        <f t="shared" si="45"/>
        <v>0</v>
      </c>
      <c r="N148" s="16">
        <f t="shared" si="45"/>
        <v>-1.4551915228366852E-11</v>
      </c>
      <c r="O148" s="16"/>
      <c r="P148" s="16"/>
      <c r="Q148" s="100"/>
      <c r="R148" s="16"/>
      <c r="S148" s="17"/>
    </row>
    <row r="149" spans="1:19" ht="13.5" thickBot="1">
      <c r="A149" s="105"/>
      <c r="B149" s="109"/>
      <c r="C149" s="123"/>
      <c r="D149" s="11" t="s">
        <v>18</v>
      </c>
      <c r="E149" s="48">
        <v>1882.71</v>
      </c>
      <c r="F149" s="114"/>
      <c r="G149" s="97"/>
      <c r="H149" s="18">
        <v>10825.58</v>
      </c>
      <c r="I149" s="19">
        <v>84721.95</v>
      </c>
      <c r="J149" s="16">
        <f>(E149*F144)</f>
        <v>10825.5825</v>
      </c>
      <c r="K149" s="17">
        <f>SUM(E149*G144)</f>
        <v>84721.95</v>
      </c>
      <c r="L149" s="16">
        <f t="shared" si="46"/>
        <v>95547.5325</v>
      </c>
      <c r="M149" s="17">
        <f t="shared" si="45"/>
        <v>0.002500000000509317</v>
      </c>
      <c r="N149" s="16">
        <f t="shared" si="45"/>
        <v>0</v>
      </c>
      <c r="O149" s="16" t="s">
        <v>76</v>
      </c>
      <c r="P149" s="16"/>
      <c r="Q149" s="100"/>
      <c r="R149" s="16"/>
      <c r="S149" s="17"/>
    </row>
    <row r="150" spans="1:19" ht="13.5" thickBot="1">
      <c r="A150" s="105"/>
      <c r="B150" s="101"/>
      <c r="C150" s="123"/>
      <c r="D150" s="11" t="s">
        <v>19</v>
      </c>
      <c r="E150" s="48">
        <v>1974.12</v>
      </c>
      <c r="F150" s="114"/>
      <c r="G150" s="97"/>
      <c r="H150" s="18">
        <v>11351.19</v>
      </c>
      <c r="I150" s="19">
        <v>88835.4</v>
      </c>
      <c r="J150" s="16">
        <f>(E150*F144)</f>
        <v>11351.189999999999</v>
      </c>
      <c r="K150" s="17">
        <f>SUM(E150*G144)</f>
        <v>88835.4</v>
      </c>
      <c r="L150" s="16">
        <f t="shared" si="46"/>
        <v>100186.59</v>
      </c>
      <c r="M150" s="17">
        <v>0</v>
      </c>
      <c r="N150" s="16">
        <f aca="true" t="shared" si="47" ref="N150:N155">SUM(K150-I150)</f>
        <v>0</v>
      </c>
      <c r="O150" s="16"/>
      <c r="P150" s="16"/>
      <c r="Q150" s="100"/>
      <c r="R150" s="16"/>
      <c r="S150" s="17"/>
    </row>
    <row r="151" spans="1:19" ht="13.5" thickBot="1">
      <c r="A151" s="105"/>
      <c r="B151" s="102"/>
      <c r="C151" s="123"/>
      <c r="D151" s="11" t="s">
        <v>20</v>
      </c>
      <c r="E151" s="48">
        <v>2338.16</v>
      </c>
      <c r="F151" s="114"/>
      <c r="G151" s="97"/>
      <c r="H151" s="18">
        <v>13444.42</v>
      </c>
      <c r="I151" s="19">
        <v>105217.2</v>
      </c>
      <c r="J151" s="16">
        <f>(E151*F144)</f>
        <v>13444.419999999998</v>
      </c>
      <c r="K151" s="17">
        <f>SUM(E151*G144)</f>
        <v>105217.2</v>
      </c>
      <c r="L151" s="16">
        <f t="shared" si="46"/>
        <v>118661.62</v>
      </c>
      <c r="M151" s="17">
        <f>SUM(J151-H151)</f>
        <v>-1.8189894035458565E-12</v>
      </c>
      <c r="N151" s="16">
        <f t="shared" si="47"/>
        <v>0</v>
      </c>
      <c r="O151" s="16"/>
      <c r="P151" s="16"/>
      <c r="Q151" s="100"/>
      <c r="R151" s="16"/>
      <c r="S151" s="17"/>
    </row>
    <row r="152" spans="1:19" ht="13.5" thickBot="1">
      <c r="A152" s="105"/>
      <c r="B152" s="102"/>
      <c r="C152" s="123"/>
      <c r="D152" s="11" t="s">
        <v>21</v>
      </c>
      <c r="E152" s="48">
        <v>1882.71</v>
      </c>
      <c r="F152" s="114"/>
      <c r="G152" s="97"/>
      <c r="H152" s="33">
        <v>10825.58</v>
      </c>
      <c r="I152" s="34">
        <v>84721.95</v>
      </c>
      <c r="J152" s="16">
        <f>(E152*F144)</f>
        <v>10825.5825</v>
      </c>
      <c r="K152" s="17">
        <f>SUM(E152*G144)</f>
        <v>84721.95</v>
      </c>
      <c r="L152" s="16">
        <f t="shared" si="46"/>
        <v>95547.5325</v>
      </c>
      <c r="M152" s="17">
        <f>SUM(J152-H152)</f>
        <v>0.002500000000509317</v>
      </c>
      <c r="N152" s="16">
        <f t="shared" si="47"/>
        <v>0</v>
      </c>
      <c r="O152" s="16"/>
      <c r="P152" s="16"/>
      <c r="Q152" s="100"/>
      <c r="R152" s="16"/>
      <c r="S152" s="17"/>
    </row>
    <row r="153" spans="1:19" ht="13.5" thickBot="1">
      <c r="A153" s="105"/>
      <c r="B153" s="102"/>
      <c r="C153" s="123"/>
      <c r="D153" s="11" t="s">
        <v>22</v>
      </c>
      <c r="E153" s="48">
        <v>1911.26</v>
      </c>
      <c r="F153" s="114"/>
      <c r="G153" s="97"/>
      <c r="H153" s="18">
        <v>10989.75</v>
      </c>
      <c r="I153" s="19">
        <v>86006.7</v>
      </c>
      <c r="J153" s="16">
        <f>(E153*F144)</f>
        <v>10989.745</v>
      </c>
      <c r="K153" s="17">
        <f>SUM(E153*G144)</f>
        <v>86006.7</v>
      </c>
      <c r="L153" s="16">
        <f t="shared" si="46"/>
        <v>96996.44499999999</v>
      </c>
      <c r="M153" s="17">
        <f>SUM(J153-H153)</f>
        <v>-0.004999999999199645</v>
      </c>
      <c r="N153" s="16">
        <f t="shared" si="47"/>
        <v>0</v>
      </c>
      <c r="O153" s="16"/>
      <c r="P153" s="16"/>
      <c r="Q153" s="100"/>
      <c r="R153" s="16"/>
      <c r="S153" s="17"/>
    </row>
    <row r="154" spans="1:19" ht="13.5" thickBot="1">
      <c r="A154" s="105"/>
      <c r="B154" s="102"/>
      <c r="C154" s="123"/>
      <c r="D154" s="11" t="s">
        <v>23</v>
      </c>
      <c r="E154" s="48">
        <v>1718.76</v>
      </c>
      <c r="F154" s="114"/>
      <c r="G154" s="97"/>
      <c r="H154" s="18">
        <v>9882.87</v>
      </c>
      <c r="I154" s="19">
        <v>77344.2</v>
      </c>
      <c r="J154" s="16">
        <f>(E154*F144)</f>
        <v>9882.87</v>
      </c>
      <c r="K154" s="17">
        <f>SUM(E154*G144)</f>
        <v>77344.2</v>
      </c>
      <c r="L154" s="16">
        <f t="shared" si="46"/>
        <v>87227.06999999999</v>
      </c>
      <c r="M154" s="17">
        <f>SUM(J154-H154)</f>
        <v>0</v>
      </c>
      <c r="N154" s="16">
        <f t="shared" si="47"/>
        <v>0</v>
      </c>
      <c r="O154" s="16"/>
      <c r="P154" s="16"/>
      <c r="Q154" s="100"/>
      <c r="R154" s="16"/>
      <c r="S154" s="17"/>
    </row>
    <row r="155" spans="1:19" ht="13.5" thickBot="1">
      <c r="A155" s="106"/>
      <c r="B155" s="103"/>
      <c r="C155" s="124"/>
      <c r="D155" s="28" t="s">
        <v>24</v>
      </c>
      <c r="E155" s="48">
        <v>1311.88</v>
      </c>
      <c r="F155" s="115"/>
      <c r="G155" s="98"/>
      <c r="H155" s="21">
        <v>7543.31</v>
      </c>
      <c r="I155" s="22">
        <v>59034.6</v>
      </c>
      <c r="J155" s="20">
        <f>SUM(E155*F144)</f>
        <v>7543.31</v>
      </c>
      <c r="K155" s="17">
        <f>SUM(E155*G144)</f>
        <v>59034.600000000006</v>
      </c>
      <c r="L155" s="20">
        <f>SUM(J155,K155)</f>
        <v>66577.91</v>
      </c>
      <c r="M155" s="17">
        <f>SUM(J155-H155)</f>
        <v>0</v>
      </c>
      <c r="N155" s="16">
        <f t="shared" si="47"/>
        <v>7.275957614183426E-12</v>
      </c>
      <c r="O155" s="16"/>
      <c r="P155" s="16"/>
      <c r="Q155" s="100"/>
      <c r="R155" s="16"/>
      <c r="S155" s="17"/>
    </row>
    <row r="156" spans="1:19" ht="13.5" thickBot="1">
      <c r="A156" s="23"/>
      <c r="B156" s="32">
        <v>2018</v>
      </c>
      <c r="C156" s="25"/>
      <c r="D156" s="26" t="s">
        <v>25</v>
      </c>
      <c r="E156" s="52">
        <f>SUM(E144,E145,E146,E147,E148,E149,E150,E151,E152,E153,E154,E155)</f>
        <v>20949.059999999998</v>
      </c>
      <c r="F156" s="25"/>
      <c r="G156" s="24"/>
      <c r="H156" s="44">
        <f aca="true" t="shared" si="48" ref="H156:S156">SUM(H144:H155)</f>
        <v>120457.10999999999</v>
      </c>
      <c r="I156" s="44">
        <f t="shared" si="48"/>
        <v>942707.6999999997</v>
      </c>
      <c r="J156" s="45">
        <f t="shared" si="48"/>
        <v>120457.09499999999</v>
      </c>
      <c r="K156" s="44">
        <f t="shared" si="48"/>
        <v>942707.6999999997</v>
      </c>
      <c r="L156" s="44">
        <f t="shared" si="48"/>
        <v>1063164.795</v>
      </c>
      <c r="M156" s="44">
        <f t="shared" si="48"/>
        <v>-0.014999999998508429</v>
      </c>
      <c r="N156" s="44">
        <f t="shared" si="48"/>
        <v>-1.4551915228366852E-11</v>
      </c>
      <c r="O156" s="44">
        <f t="shared" si="48"/>
        <v>0</v>
      </c>
      <c r="P156" s="44">
        <f t="shared" si="48"/>
        <v>0</v>
      </c>
      <c r="Q156" s="44">
        <f t="shared" si="48"/>
        <v>0</v>
      </c>
      <c r="R156" s="44">
        <f t="shared" si="48"/>
        <v>0</v>
      </c>
      <c r="S156" s="44">
        <f t="shared" si="48"/>
        <v>0</v>
      </c>
    </row>
    <row r="157" spans="1:19" ht="13.5" thickBot="1">
      <c r="A157" s="29">
        <f>A144</f>
        <v>10</v>
      </c>
      <c r="B157" s="49" t="str">
        <f>B144</f>
        <v>Регионално депо Луковит</v>
      </c>
      <c r="C157" s="30" t="str">
        <f>C144</f>
        <v>Луковит, Тетевен, Червен бряг, Ябланица, Роман</v>
      </c>
      <c r="D157" s="31"/>
      <c r="E157" s="52">
        <f>SUM(SUM(E143:E155))</f>
        <v>41020.02</v>
      </c>
      <c r="F157" s="30">
        <v>5.75</v>
      </c>
      <c r="G157" s="29"/>
      <c r="H157" s="44">
        <f>SUM(H143:H155)</f>
        <v>304298.33999999997</v>
      </c>
      <c r="I157" s="44">
        <f>SUM(I143:I155)</f>
        <v>2173997.29</v>
      </c>
      <c r="J157" s="44">
        <f aca="true" t="shared" si="49" ref="J157:S157">SUM(J143:J155)</f>
        <v>304298.295</v>
      </c>
      <c r="K157" s="44">
        <f t="shared" si="49"/>
        <v>2173997.29</v>
      </c>
      <c r="L157" s="44">
        <f t="shared" si="49"/>
        <v>2478295.5850000004</v>
      </c>
      <c r="M157" s="44">
        <f t="shared" si="49"/>
        <v>-0.014999999998508429</v>
      </c>
      <c r="N157" s="44">
        <f t="shared" si="49"/>
        <v>-1.4551915228366852E-11</v>
      </c>
      <c r="O157" s="44">
        <f t="shared" si="49"/>
        <v>0</v>
      </c>
      <c r="P157" s="44">
        <f t="shared" si="49"/>
        <v>0</v>
      </c>
      <c r="Q157" s="44">
        <f t="shared" si="49"/>
        <v>0</v>
      </c>
      <c r="R157" s="44">
        <f t="shared" si="49"/>
        <v>0</v>
      </c>
      <c r="S157" s="44">
        <f t="shared" si="49"/>
        <v>0</v>
      </c>
    </row>
    <row r="158" spans="1:19" ht="27" thickBot="1">
      <c r="A158" s="36"/>
      <c r="B158" s="53" t="s">
        <v>79</v>
      </c>
      <c r="C158" s="37"/>
      <c r="D158" s="38"/>
      <c r="E158" s="46">
        <v>10022.91</v>
      </c>
      <c r="F158" s="37"/>
      <c r="G158" s="39"/>
      <c r="H158" s="56">
        <v>57631.76</v>
      </c>
      <c r="I158" s="57">
        <v>383743.88</v>
      </c>
      <c r="J158" s="86">
        <v>57631.74</v>
      </c>
      <c r="K158" s="87">
        <v>383743.88</v>
      </c>
      <c r="L158" s="54">
        <v>441375.62</v>
      </c>
      <c r="M158" s="47"/>
      <c r="N158" s="47"/>
      <c r="O158" s="41"/>
      <c r="P158" s="42"/>
      <c r="Q158" s="42"/>
      <c r="R158" s="42"/>
      <c r="S158" s="42"/>
    </row>
    <row r="159" spans="1:19" ht="13.5" customHeight="1" thickBot="1">
      <c r="A159" s="104">
        <v>11</v>
      </c>
      <c r="B159" s="107" t="s">
        <v>48</v>
      </c>
      <c r="C159" s="122" t="s">
        <v>50</v>
      </c>
      <c r="D159" s="11" t="s">
        <v>13</v>
      </c>
      <c r="E159" s="48">
        <v>337.82</v>
      </c>
      <c r="F159" s="113">
        <v>5.75</v>
      </c>
      <c r="G159" s="96">
        <v>45</v>
      </c>
      <c r="H159" s="14">
        <v>1942.47</v>
      </c>
      <c r="I159" s="15">
        <v>15201.9</v>
      </c>
      <c r="J159" s="12">
        <f>(E159*F159)</f>
        <v>1942.465</v>
      </c>
      <c r="K159" s="13">
        <f>SUM(G159*E159)</f>
        <v>15201.9</v>
      </c>
      <c r="L159" s="12">
        <f>SUM(J159,K159)</f>
        <v>17144.364999999998</v>
      </c>
      <c r="M159" s="17">
        <f aca="true" t="shared" si="50" ref="M159:N164">SUM(J159-H159)</f>
        <v>-0.005000000000109139</v>
      </c>
      <c r="N159" s="16">
        <f t="shared" si="50"/>
        <v>0</v>
      </c>
      <c r="O159" s="16"/>
      <c r="P159" s="16"/>
      <c r="Q159" s="99"/>
      <c r="R159" s="16"/>
      <c r="S159" s="17"/>
    </row>
    <row r="160" spans="1:19" ht="13.5" thickBot="1">
      <c r="A160" s="105"/>
      <c r="B160" s="108"/>
      <c r="C160" s="123"/>
      <c r="D160" s="11" t="s">
        <v>14</v>
      </c>
      <c r="E160" s="48">
        <v>305.36</v>
      </c>
      <c r="F160" s="114"/>
      <c r="G160" s="97"/>
      <c r="H160" s="18">
        <v>1755.82</v>
      </c>
      <c r="I160" s="19">
        <v>13741.2</v>
      </c>
      <c r="J160" s="16">
        <f>(E160*F159)</f>
        <v>1755.8200000000002</v>
      </c>
      <c r="K160" s="17">
        <f>SUM(E160*G159)</f>
        <v>13741.2</v>
      </c>
      <c r="L160" s="16">
        <f>SUM(J160,K160)</f>
        <v>15497.02</v>
      </c>
      <c r="M160" s="17">
        <f t="shared" si="50"/>
        <v>2.2737367544323206E-13</v>
      </c>
      <c r="N160" s="16">
        <f t="shared" si="50"/>
        <v>0</v>
      </c>
      <c r="O160" s="16"/>
      <c r="P160" s="16"/>
      <c r="Q160" s="100"/>
      <c r="R160" s="16"/>
      <c r="S160" s="17"/>
    </row>
    <row r="161" spans="1:19" ht="13.5" thickBot="1">
      <c r="A161" s="105"/>
      <c r="B161" s="108"/>
      <c r="C161" s="123"/>
      <c r="D161" s="11" t="s">
        <v>15</v>
      </c>
      <c r="E161" s="48">
        <v>415.08</v>
      </c>
      <c r="F161" s="114"/>
      <c r="G161" s="97"/>
      <c r="H161" s="18">
        <v>2386.71</v>
      </c>
      <c r="I161" s="34">
        <v>18678.6</v>
      </c>
      <c r="J161" s="16">
        <f>(E161*F159)</f>
        <v>2386.71</v>
      </c>
      <c r="K161" s="17">
        <f>SUM(E161*G159)</f>
        <v>18678.6</v>
      </c>
      <c r="L161" s="16">
        <f aca="true" t="shared" si="51" ref="L161:L169">SUM(J161,K161)</f>
        <v>21065.309999999998</v>
      </c>
      <c r="M161" s="17">
        <f t="shared" si="50"/>
        <v>0</v>
      </c>
      <c r="N161" s="16">
        <f t="shared" si="50"/>
        <v>0</v>
      </c>
      <c r="O161" s="16"/>
      <c r="P161" s="16"/>
      <c r="Q161" s="100"/>
      <c r="R161" s="16"/>
      <c r="S161" s="17"/>
    </row>
    <row r="162" spans="1:19" ht="13.5" thickBot="1">
      <c r="A162" s="105"/>
      <c r="B162" s="108"/>
      <c r="C162" s="123"/>
      <c r="D162" s="11" t="s">
        <v>16</v>
      </c>
      <c r="E162" s="48">
        <v>551.08</v>
      </c>
      <c r="F162" s="114"/>
      <c r="G162" s="97"/>
      <c r="H162" s="18">
        <v>3168.71</v>
      </c>
      <c r="I162" s="19">
        <v>24798.6</v>
      </c>
      <c r="J162" s="16">
        <f>(E162*F159)</f>
        <v>3168.71</v>
      </c>
      <c r="K162" s="17">
        <f>SUM(E162*G159)</f>
        <v>24798.600000000002</v>
      </c>
      <c r="L162" s="16">
        <f t="shared" si="51"/>
        <v>27967.31</v>
      </c>
      <c r="M162" s="17">
        <f t="shared" si="50"/>
        <v>0</v>
      </c>
      <c r="N162" s="16">
        <f t="shared" si="50"/>
        <v>3.637978807091713E-12</v>
      </c>
      <c r="O162" s="16"/>
      <c r="P162" s="16"/>
      <c r="Q162" s="100"/>
      <c r="R162" s="16"/>
      <c r="S162" s="17"/>
    </row>
    <row r="163" spans="1:19" ht="13.5" thickBot="1">
      <c r="A163" s="105"/>
      <c r="B163" s="108"/>
      <c r="C163" s="123"/>
      <c r="D163" s="11" t="s">
        <v>17</v>
      </c>
      <c r="E163" s="48">
        <v>530.48</v>
      </c>
      <c r="F163" s="114"/>
      <c r="G163" s="97"/>
      <c r="H163" s="18">
        <v>3050.26</v>
      </c>
      <c r="I163" s="19">
        <v>23871.6</v>
      </c>
      <c r="J163" s="16">
        <f>(E163*F159)</f>
        <v>3050.26</v>
      </c>
      <c r="K163" s="17">
        <f>SUM(E163*G159)</f>
        <v>23871.600000000002</v>
      </c>
      <c r="L163" s="16">
        <f t="shared" si="51"/>
        <v>26921.86</v>
      </c>
      <c r="M163" s="17">
        <f t="shared" si="50"/>
        <v>0</v>
      </c>
      <c r="N163" s="16">
        <f t="shared" si="50"/>
        <v>3.637978807091713E-12</v>
      </c>
      <c r="O163" s="16"/>
      <c r="P163" s="16"/>
      <c r="Q163" s="100"/>
      <c r="R163" s="16"/>
      <c r="S163" s="17"/>
    </row>
    <row r="164" spans="1:19" ht="13.5" thickBot="1">
      <c r="A164" s="105"/>
      <c r="B164" s="109"/>
      <c r="C164" s="123"/>
      <c r="D164" s="11" t="s">
        <v>18</v>
      </c>
      <c r="E164" s="48">
        <v>514.74</v>
      </c>
      <c r="F164" s="114"/>
      <c r="G164" s="97"/>
      <c r="H164" s="18">
        <v>2959.76</v>
      </c>
      <c r="I164" s="19">
        <v>23163.3</v>
      </c>
      <c r="J164" s="16">
        <f>(E164*F159)</f>
        <v>2959.755</v>
      </c>
      <c r="K164" s="17">
        <f>SUM(E164*G159)</f>
        <v>23163.3</v>
      </c>
      <c r="L164" s="16">
        <f t="shared" si="51"/>
        <v>26123.055</v>
      </c>
      <c r="M164" s="17">
        <f t="shared" si="50"/>
        <v>-0.005000000000109139</v>
      </c>
      <c r="N164" s="16">
        <f t="shared" si="50"/>
        <v>0</v>
      </c>
      <c r="O164" s="16"/>
      <c r="P164" s="16"/>
      <c r="Q164" s="100"/>
      <c r="R164" s="16"/>
      <c r="S164" s="17"/>
    </row>
    <row r="165" spans="1:19" ht="13.5" thickBot="1">
      <c r="A165" s="105"/>
      <c r="B165" s="101" t="s">
        <v>42</v>
      </c>
      <c r="C165" s="123"/>
      <c r="D165" s="11" t="s">
        <v>19</v>
      </c>
      <c r="E165" s="48">
        <v>577.28</v>
      </c>
      <c r="F165" s="114"/>
      <c r="G165" s="97"/>
      <c r="H165" s="18">
        <v>3319.36</v>
      </c>
      <c r="I165" s="19">
        <v>25977.6</v>
      </c>
      <c r="J165" s="16">
        <f>(E165*F159)</f>
        <v>3319.3599999999997</v>
      </c>
      <c r="K165" s="17">
        <f>SUM(E165*G159)</f>
        <v>25977.6</v>
      </c>
      <c r="L165" s="16">
        <f t="shared" si="51"/>
        <v>29296.96</v>
      </c>
      <c r="M165" s="17">
        <v>0</v>
      </c>
      <c r="N165" s="16">
        <f aca="true" t="shared" si="52" ref="N165:N170">SUM(K165-I165)</f>
        <v>0</v>
      </c>
      <c r="O165" s="16"/>
      <c r="P165" s="16"/>
      <c r="Q165" s="100"/>
      <c r="R165" s="16"/>
      <c r="S165" s="17"/>
    </row>
    <row r="166" spans="1:19" ht="13.5" thickBot="1">
      <c r="A166" s="105"/>
      <c r="B166" s="102"/>
      <c r="C166" s="123"/>
      <c r="D166" s="11" t="s">
        <v>20</v>
      </c>
      <c r="E166" s="48">
        <v>595.34</v>
      </c>
      <c r="F166" s="114"/>
      <c r="G166" s="97"/>
      <c r="H166" s="18">
        <v>3423.21</v>
      </c>
      <c r="I166" s="19">
        <v>26790.3</v>
      </c>
      <c r="J166" s="16">
        <f>(E166*F159)</f>
        <v>3423.2050000000004</v>
      </c>
      <c r="K166" s="17">
        <f>SUM(E166*G159)</f>
        <v>26790.300000000003</v>
      </c>
      <c r="L166" s="16">
        <f t="shared" si="51"/>
        <v>30213.505000000005</v>
      </c>
      <c r="M166" s="17">
        <f>SUM(J166-H166)</f>
        <v>-0.004999999999654392</v>
      </c>
      <c r="N166" s="16">
        <f t="shared" si="52"/>
        <v>3.637978807091713E-12</v>
      </c>
      <c r="O166" s="16"/>
      <c r="P166" s="16"/>
      <c r="Q166" s="100"/>
      <c r="R166" s="16"/>
      <c r="S166" s="17"/>
    </row>
    <row r="167" spans="1:19" ht="13.5" thickBot="1">
      <c r="A167" s="105"/>
      <c r="B167" s="102"/>
      <c r="C167" s="123"/>
      <c r="D167" s="11" t="s">
        <v>21</v>
      </c>
      <c r="E167" s="48">
        <v>514.74</v>
      </c>
      <c r="F167" s="114"/>
      <c r="G167" s="97"/>
      <c r="H167" s="33">
        <v>2959.76</v>
      </c>
      <c r="I167" s="34">
        <v>23163.3</v>
      </c>
      <c r="J167" s="16">
        <f>(E167*F159)</f>
        <v>2959.755</v>
      </c>
      <c r="K167" s="17">
        <f>SUM(E167*G159)</f>
        <v>23163.3</v>
      </c>
      <c r="L167" s="16">
        <f t="shared" si="51"/>
        <v>26123.055</v>
      </c>
      <c r="M167" s="17">
        <f>SUM(J167-H167)</f>
        <v>-0.005000000000109139</v>
      </c>
      <c r="N167" s="16">
        <f t="shared" si="52"/>
        <v>0</v>
      </c>
      <c r="O167" s="16"/>
      <c r="P167" s="16"/>
      <c r="Q167" s="100"/>
      <c r="R167" s="16"/>
      <c r="S167" s="17"/>
    </row>
    <row r="168" spans="1:19" ht="13.5" thickBot="1">
      <c r="A168" s="105"/>
      <c r="B168" s="102"/>
      <c r="C168" s="123"/>
      <c r="D168" s="11" t="s">
        <v>22</v>
      </c>
      <c r="E168" s="48">
        <v>524.62</v>
      </c>
      <c r="F168" s="114"/>
      <c r="G168" s="97"/>
      <c r="H168" s="18">
        <v>3016.57</v>
      </c>
      <c r="I168" s="19">
        <v>23607.9</v>
      </c>
      <c r="J168" s="16">
        <f>(E168*F159)</f>
        <v>3016.565</v>
      </c>
      <c r="K168" s="17">
        <f>SUM(E168*G159)</f>
        <v>23607.9</v>
      </c>
      <c r="L168" s="16">
        <f t="shared" si="51"/>
        <v>26624.465</v>
      </c>
      <c r="M168" s="17">
        <f>SUM(J168-H168)</f>
        <v>-0.005000000000109139</v>
      </c>
      <c r="N168" s="16">
        <f t="shared" si="52"/>
        <v>0</v>
      </c>
      <c r="O168" s="16"/>
      <c r="P168" s="16"/>
      <c r="Q168" s="100"/>
      <c r="R168" s="16"/>
      <c r="S168" s="17"/>
    </row>
    <row r="169" spans="1:19" ht="13.5" thickBot="1">
      <c r="A169" s="105"/>
      <c r="B169" s="102"/>
      <c r="C169" s="123"/>
      <c r="D169" s="11" t="s">
        <v>23</v>
      </c>
      <c r="E169" s="48">
        <v>442.58</v>
      </c>
      <c r="F169" s="114"/>
      <c r="G169" s="97"/>
      <c r="H169" s="18">
        <v>2544.84</v>
      </c>
      <c r="I169" s="19">
        <v>19916.1</v>
      </c>
      <c r="J169" s="16">
        <f>(E169*F159)</f>
        <v>2544.835</v>
      </c>
      <c r="K169" s="17">
        <f>SUM(E169*G159)</f>
        <v>19916.1</v>
      </c>
      <c r="L169" s="16">
        <f t="shared" si="51"/>
        <v>22460.934999999998</v>
      </c>
      <c r="M169" s="17">
        <f>SUM(J169-H169)</f>
        <v>-0.005000000000109139</v>
      </c>
      <c r="N169" s="16">
        <f t="shared" si="52"/>
        <v>0</v>
      </c>
      <c r="O169" s="16"/>
      <c r="P169" s="16"/>
      <c r="Q169" s="100"/>
      <c r="R169" s="16"/>
      <c r="S169" s="17"/>
    </row>
    <row r="170" spans="1:19" ht="13.5" thickBot="1">
      <c r="A170" s="106"/>
      <c r="B170" s="103"/>
      <c r="C170" s="124"/>
      <c r="D170" s="28" t="s">
        <v>24</v>
      </c>
      <c r="E170" s="48">
        <v>403.34</v>
      </c>
      <c r="F170" s="115"/>
      <c r="G170" s="98"/>
      <c r="H170" s="21">
        <v>2319.21</v>
      </c>
      <c r="I170" s="22">
        <v>18150.3</v>
      </c>
      <c r="J170" s="20">
        <f>SUM(E170*F159)</f>
        <v>2319.205</v>
      </c>
      <c r="K170" s="17">
        <f>SUM(E170*G159)</f>
        <v>18150.3</v>
      </c>
      <c r="L170" s="20">
        <f>SUM(J170,K170)</f>
        <v>20469.504999999997</v>
      </c>
      <c r="M170" s="17">
        <f>SUM(J170-H170)</f>
        <v>-0.005000000000109139</v>
      </c>
      <c r="N170" s="16">
        <f t="shared" si="52"/>
        <v>0</v>
      </c>
      <c r="O170" s="16"/>
      <c r="P170" s="16"/>
      <c r="Q170" s="100"/>
      <c r="R170" s="16"/>
      <c r="S170" s="17"/>
    </row>
    <row r="171" spans="1:19" ht="13.5" thickBot="1">
      <c r="A171" s="23"/>
      <c r="B171" s="32">
        <v>2018</v>
      </c>
      <c r="C171" s="25"/>
      <c r="D171" s="26" t="s">
        <v>25</v>
      </c>
      <c r="E171" s="52">
        <f>SUM(E159,E160,E161,E162,E163,E164,E165,E166,E167,E168,E169,E170)</f>
        <v>5712.46</v>
      </c>
      <c r="F171" s="25"/>
      <c r="G171" s="24"/>
      <c r="H171" s="44">
        <f aca="true" t="shared" si="53" ref="H171:S171">SUM(H159:H170)</f>
        <v>32846.68</v>
      </c>
      <c r="I171" s="44">
        <f t="shared" si="53"/>
        <v>257060.69999999995</v>
      </c>
      <c r="J171" s="45">
        <f t="shared" si="53"/>
        <v>32846.645000000004</v>
      </c>
      <c r="K171" s="44">
        <f t="shared" si="53"/>
        <v>257060.7</v>
      </c>
      <c r="L171" s="44">
        <f t="shared" si="53"/>
        <v>289907.345</v>
      </c>
      <c r="M171" s="44">
        <f t="shared" si="53"/>
        <v>-0.035000000000081855</v>
      </c>
      <c r="N171" s="44">
        <f t="shared" si="53"/>
        <v>1.0913936421275139E-11</v>
      </c>
      <c r="O171" s="44">
        <f t="shared" si="53"/>
        <v>0</v>
      </c>
      <c r="P171" s="44">
        <f t="shared" si="53"/>
        <v>0</v>
      </c>
      <c r="Q171" s="44">
        <f t="shared" si="53"/>
        <v>0</v>
      </c>
      <c r="R171" s="44">
        <f t="shared" si="53"/>
        <v>0</v>
      </c>
      <c r="S171" s="44">
        <f t="shared" si="53"/>
        <v>0</v>
      </c>
    </row>
    <row r="172" spans="1:19" ht="13.5" thickBot="1">
      <c r="A172" s="29">
        <f>A159</f>
        <v>11</v>
      </c>
      <c r="B172" s="49" t="str">
        <f>B159</f>
        <v>Регионално депо Луковит</v>
      </c>
      <c r="C172" s="30" t="str">
        <f>C159</f>
        <v>Луковит</v>
      </c>
      <c r="D172" s="31"/>
      <c r="E172" s="52">
        <f>SUM(SUM(E158:E170))</f>
        <v>15735.37</v>
      </c>
      <c r="F172" s="30">
        <v>5.75</v>
      </c>
      <c r="G172" s="29"/>
      <c r="H172" s="44">
        <f>SUM(H158:H170)</f>
        <v>90478.44</v>
      </c>
      <c r="I172" s="44">
        <f>SUM(I158:I170)</f>
        <v>640804.5800000001</v>
      </c>
      <c r="J172" s="44">
        <f aca="true" t="shared" si="54" ref="J172:S172">SUM(J158:J170)</f>
        <v>90478.38500000001</v>
      </c>
      <c r="K172" s="44">
        <f t="shared" si="54"/>
        <v>640804.5800000001</v>
      </c>
      <c r="L172" s="44">
        <f t="shared" si="54"/>
        <v>731282.965</v>
      </c>
      <c r="M172" s="44">
        <f t="shared" si="54"/>
        <v>-0.035000000000081855</v>
      </c>
      <c r="N172" s="44">
        <f t="shared" si="54"/>
        <v>1.0913936421275139E-11</v>
      </c>
      <c r="O172" s="44">
        <f t="shared" si="54"/>
        <v>0</v>
      </c>
      <c r="P172" s="44">
        <f t="shared" si="54"/>
        <v>0</v>
      </c>
      <c r="Q172" s="44">
        <f t="shared" si="54"/>
        <v>0</v>
      </c>
      <c r="R172" s="44">
        <f t="shared" si="54"/>
        <v>0</v>
      </c>
      <c r="S172" s="44">
        <f t="shared" si="54"/>
        <v>0</v>
      </c>
    </row>
    <row r="173" spans="1:19" ht="27" thickBot="1">
      <c r="A173" s="36"/>
      <c r="B173" s="53" t="s">
        <v>79</v>
      </c>
      <c r="C173" s="37"/>
      <c r="D173" s="38"/>
      <c r="E173" s="56">
        <v>7371.77</v>
      </c>
      <c r="F173" s="37"/>
      <c r="G173" s="39"/>
      <c r="H173" s="56">
        <v>42387.71</v>
      </c>
      <c r="I173" s="57">
        <v>287516.6</v>
      </c>
      <c r="J173" s="86">
        <v>42387.68</v>
      </c>
      <c r="K173" s="87">
        <v>287516.6</v>
      </c>
      <c r="L173" s="54">
        <v>329904.28</v>
      </c>
      <c r="M173" s="47"/>
      <c r="N173" s="47"/>
      <c r="O173" s="41"/>
      <c r="P173" s="42"/>
      <c r="Q173" s="42"/>
      <c r="R173" s="42"/>
      <c r="S173" s="42"/>
    </row>
    <row r="174" spans="1:19" ht="13.5" customHeight="1" thickBot="1">
      <c r="A174" s="104">
        <v>12</v>
      </c>
      <c r="B174" s="107" t="s">
        <v>48</v>
      </c>
      <c r="C174" s="122" t="s">
        <v>51</v>
      </c>
      <c r="D174" s="11" t="s">
        <v>13</v>
      </c>
      <c r="E174" s="48">
        <v>392.74</v>
      </c>
      <c r="F174" s="113">
        <v>5.75</v>
      </c>
      <c r="G174" s="96">
        <v>45</v>
      </c>
      <c r="H174" s="14">
        <v>2258.26</v>
      </c>
      <c r="I174" s="15">
        <v>17673.3</v>
      </c>
      <c r="J174" s="12">
        <f>(E174*F174)</f>
        <v>2258.255</v>
      </c>
      <c r="K174" s="13">
        <f>SUM(G174*E174)</f>
        <v>17673.3</v>
      </c>
      <c r="L174" s="12">
        <f>SUM(J174,K174)</f>
        <v>19931.555</v>
      </c>
      <c r="M174" s="17">
        <f aca="true" t="shared" si="55" ref="M174:N179">SUM(J174-H174)</f>
        <v>-0.005000000000109139</v>
      </c>
      <c r="N174" s="16">
        <f t="shared" si="55"/>
        <v>0</v>
      </c>
      <c r="O174" s="16"/>
      <c r="P174" s="16"/>
      <c r="Q174" s="99"/>
      <c r="R174" s="16"/>
      <c r="S174" s="17"/>
    </row>
    <row r="175" spans="1:19" ht="13.5" thickBot="1">
      <c r="A175" s="105"/>
      <c r="B175" s="108"/>
      <c r="C175" s="123"/>
      <c r="D175" s="11" t="s">
        <v>14</v>
      </c>
      <c r="E175" s="48">
        <v>307.12</v>
      </c>
      <c r="F175" s="114"/>
      <c r="G175" s="97"/>
      <c r="H175" s="18">
        <v>1765.94</v>
      </c>
      <c r="I175" s="19">
        <v>13820.4</v>
      </c>
      <c r="J175" s="16">
        <f>(E175*F174)</f>
        <v>1765.94</v>
      </c>
      <c r="K175" s="17">
        <f>SUM(E175*G174)</f>
        <v>13820.4</v>
      </c>
      <c r="L175" s="16">
        <f>SUM(J175,K175)</f>
        <v>15586.34</v>
      </c>
      <c r="M175" s="17">
        <f t="shared" si="55"/>
        <v>0</v>
      </c>
      <c r="N175" s="16">
        <f t="shared" si="55"/>
        <v>0</v>
      </c>
      <c r="O175" s="16"/>
      <c r="P175" s="16"/>
      <c r="Q175" s="100"/>
      <c r="R175" s="16"/>
      <c r="S175" s="17"/>
    </row>
    <row r="176" spans="1:19" ht="13.5" thickBot="1">
      <c r="A176" s="105"/>
      <c r="B176" s="108"/>
      <c r="C176" s="123"/>
      <c r="D176" s="11" t="s">
        <v>15</v>
      </c>
      <c r="E176" s="48">
        <v>392.62</v>
      </c>
      <c r="F176" s="114"/>
      <c r="G176" s="97"/>
      <c r="H176" s="18">
        <v>2257.57</v>
      </c>
      <c r="I176" s="19">
        <v>17667.9</v>
      </c>
      <c r="J176" s="16">
        <f>(E176*F174)</f>
        <v>2257.565</v>
      </c>
      <c r="K176" s="17">
        <f>SUM(E176*G174)</f>
        <v>17667.9</v>
      </c>
      <c r="L176" s="16">
        <f aca="true" t="shared" si="56" ref="L176:L184">SUM(J176,K176)</f>
        <v>19925.465</v>
      </c>
      <c r="M176" s="17">
        <f t="shared" si="55"/>
        <v>-0.005000000000109139</v>
      </c>
      <c r="N176" s="16">
        <f t="shared" si="55"/>
        <v>0</v>
      </c>
      <c r="O176" s="16"/>
      <c r="P176" s="16"/>
      <c r="Q176" s="100"/>
      <c r="R176" s="16"/>
      <c r="S176" s="17"/>
    </row>
    <row r="177" spans="1:19" ht="13.5" thickBot="1">
      <c r="A177" s="105"/>
      <c r="B177" s="108"/>
      <c r="C177" s="123"/>
      <c r="D177" s="11" t="s">
        <v>16</v>
      </c>
      <c r="E177" s="48">
        <v>500.26</v>
      </c>
      <c r="F177" s="114"/>
      <c r="G177" s="97"/>
      <c r="H177" s="18">
        <v>2876.5</v>
      </c>
      <c r="I177" s="19">
        <v>22511.7</v>
      </c>
      <c r="J177" s="16">
        <f>(E177*F174)</f>
        <v>2876.495</v>
      </c>
      <c r="K177" s="17">
        <f>SUM(E177*G174)</f>
        <v>22511.7</v>
      </c>
      <c r="L177" s="16">
        <f t="shared" si="56"/>
        <v>25388.195</v>
      </c>
      <c r="M177" s="17">
        <f t="shared" si="55"/>
        <v>-0.005000000000109139</v>
      </c>
      <c r="N177" s="16">
        <f t="shared" si="55"/>
        <v>0</v>
      </c>
      <c r="O177" s="16"/>
      <c r="P177" s="16"/>
      <c r="Q177" s="100"/>
      <c r="R177" s="16"/>
      <c r="S177" s="17"/>
    </row>
    <row r="178" spans="1:19" ht="13.5" thickBot="1">
      <c r="A178" s="105"/>
      <c r="B178" s="108"/>
      <c r="C178" s="123"/>
      <c r="D178" s="11" t="s">
        <v>17</v>
      </c>
      <c r="E178" s="48">
        <v>592.24</v>
      </c>
      <c r="F178" s="114"/>
      <c r="G178" s="97"/>
      <c r="H178" s="18">
        <v>3405.38</v>
      </c>
      <c r="I178" s="19">
        <v>26650.8</v>
      </c>
      <c r="J178" s="16">
        <f>(E178*F174)</f>
        <v>3405.38</v>
      </c>
      <c r="K178" s="17">
        <f>SUM(E178*G174)</f>
        <v>26650.8</v>
      </c>
      <c r="L178" s="16">
        <f t="shared" si="56"/>
        <v>30056.18</v>
      </c>
      <c r="M178" s="17">
        <f t="shared" si="55"/>
        <v>0</v>
      </c>
      <c r="N178" s="16">
        <f t="shared" si="55"/>
        <v>0</v>
      </c>
      <c r="O178" s="16"/>
      <c r="P178" s="16"/>
      <c r="Q178" s="100"/>
      <c r="R178" s="16"/>
      <c r="S178" s="17"/>
    </row>
    <row r="179" spans="1:19" ht="13.5" thickBot="1">
      <c r="A179" s="105"/>
      <c r="B179" s="109"/>
      <c r="C179" s="123"/>
      <c r="D179" s="11" t="s">
        <v>18</v>
      </c>
      <c r="E179" s="48">
        <v>527.82</v>
      </c>
      <c r="F179" s="114"/>
      <c r="G179" s="97"/>
      <c r="H179" s="18">
        <v>3034.97</v>
      </c>
      <c r="I179" s="19">
        <v>23751.9</v>
      </c>
      <c r="J179" s="16">
        <f>(E179*F174)</f>
        <v>3034.965</v>
      </c>
      <c r="K179" s="17">
        <f>SUM(E179*G174)</f>
        <v>23751.9</v>
      </c>
      <c r="L179" s="16">
        <f t="shared" si="56"/>
        <v>26786.865</v>
      </c>
      <c r="M179" s="17">
        <f t="shared" si="55"/>
        <v>-0.004999999999654392</v>
      </c>
      <c r="N179" s="16">
        <f t="shared" si="55"/>
        <v>0</v>
      </c>
      <c r="O179" s="16"/>
      <c r="P179" s="16"/>
      <c r="Q179" s="100"/>
      <c r="R179" s="16"/>
      <c r="S179" s="17"/>
    </row>
    <row r="180" spans="1:19" ht="13.5" thickBot="1">
      <c r="A180" s="105"/>
      <c r="B180" s="101" t="s">
        <v>42</v>
      </c>
      <c r="C180" s="123"/>
      <c r="D180" s="11" t="s">
        <v>19</v>
      </c>
      <c r="E180" s="48">
        <v>557.06</v>
      </c>
      <c r="F180" s="114"/>
      <c r="G180" s="97"/>
      <c r="H180" s="18">
        <v>3203.1</v>
      </c>
      <c r="I180" s="19">
        <v>25067.7</v>
      </c>
      <c r="J180" s="16">
        <f>(E180*F174)</f>
        <v>3203.095</v>
      </c>
      <c r="K180" s="17">
        <f>SUM(E180*G174)</f>
        <v>25067.699999999997</v>
      </c>
      <c r="L180" s="16">
        <f t="shared" si="56"/>
        <v>28270.795</v>
      </c>
      <c r="M180" s="17">
        <v>0</v>
      </c>
      <c r="N180" s="16">
        <f aca="true" t="shared" si="57" ref="N180:N185">SUM(K180-I180)</f>
        <v>-3.637978807091713E-12</v>
      </c>
      <c r="O180" s="16"/>
      <c r="P180" s="16"/>
      <c r="Q180" s="100"/>
      <c r="R180" s="16"/>
      <c r="S180" s="17"/>
    </row>
    <row r="181" spans="1:19" ht="13.5" thickBot="1">
      <c r="A181" s="105"/>
      <c r="B181" s="102"/>
      <c r="C181" s="123"/>
      <c r="D181" s="11" t="s">
        <v>20</v>
      </c>
      <c r="E181" s="48">
        <v>714.36</v>
      </c>
      <c r="F181" s="114"/>
      <c r="G181" s="97"/>
      <c r="H181" s="18">
        <v>4107.57</v>
      </c>
      <c r="I181" s="19">
        <v>32146.2</v>
      </c>
      <c r="J181" s="16">
        <f>(E181*F174)</f>
        <v>4107.57</v>
      </c>
      <c r="K181" s="17">
        <f>SUM(E181*G174)</f>
        <v>32146.2</v>
      </c>
      <c r="L181" s="16">
        <f t="shared" si="56"/>
        <v>36253.770000000004</v>
      </c>
      <c r="M181" s="17">
        <f>SUM(J181-H181)</f>
        <v>0</v>
      </c>
      <c r="N181" s="16">
        <f t="shared" si="57"/>
        <v>0</v>
      </c>
      <c r="O181" s="16"/>
      <c r="P181" s="16"/>
      <c r="Q181" s="100"/>
      <c r="R181" s="16"/>
      <c r="S181" s="17"/>
    </row>
    <row r="182" spans="1:19" ht="13.5" thickBot="1">
      <c r="A182" s="105"/>
      <c r="B182" s="102"/>
      <c r="C182" s="123"/>
      <c r="D182" s="11" t="s">
        <v>21</v>
      </c>
      <c r="E182" s="48">
        <v>527.82</v>
      </c>
      <c r="F182" s="114"/>
      <c r="G182" s="97"/>
      <c r="H182" s="33">
        <v>3034.97</v>
      </c>
      <c r="I182" s="34">
        <v>23751.9</v>
      </c>
      <c r="J182" s="16">
        <f>(E182*F174)</f>
        <v>3034.965</v>
      </c>
      <c r="K182" s="17">
        <f>SUM(E182*G174)</f>
        <v>23751.9</v>
      </c>
      <c r="L182" s="16">
        <f t="shared" si="56"/>
        <v>26786.865</v>
      </c>
      <c r="M182" s="17">
        <f>SUM(J182-H182)</f>
        <v>-0.004999999999654392</v>
      </c>
      <c r="N182" s="16">
        <f t="shared" si="57"/>
        <v>0</v>
      </c>
      <c r="O182" s="16"/>
      <c r="P182" s="16"/>
      <c r="Q182" s="100"/>
      <c r="R182" s="16"/>
      <c r="S182" s="17"/>
    </row>
    <row r="183" spans="1:19" ht="13.5" thickBot="1">
      <c r="A183" s="105"/>
      <c r="B183" s="102"/>
      <c r="C183" s="123"/>
      <c r="D183" s="11" t="s">
        <v>22</v>
      </c>
      <c r="E183" s="48">
        <v>580.48</v>
      </c>
      <c r="F183" s="114"/>
      <c r="G183" s="97"/>
      <c r="H183" s="18">
        <v>3337.76</v>
      </c>
      <c r="I183" s="19">
        <v>26121.6</v>
      </c>
      <c r="J183" s="16">
        <f>(E183*F174)</f>
        <v>3337.76</v>
      </c>
      <c r="K183" s="17">
        <f>SUM(E183*G174)</f>
        <v>26121.600000000002</v>
      </c>
      <c r="L183" s="16">
        <f t="shared" si="56"/>
        <v>29459.36</v>
      </c>
      <c r="M183" s="17">
        <f>SUM(J183-H183)</f>
        <v>0</v>
      </c>
      <c r="N183" s="16">
        <f t="shared" si="57"/>
        <v>3.637978807091713E-12</v>
      </c>
      <c r="O183" s="16"/>
      <c r="P183" s="16"/>
      <c r="Q183" s="100"/>
      <c r="R183" s="16"/>
      <c r="S183" s="17"/>
    </row>
    <row r="184" spans="1:19" ht="13.5" thickBot="1">
      <c r="A184" s="105"/>
      <c r="B184" s="102"/>
      <c r="C184" s="123"/>
      <c r="D184" s="11" t="s">
        <v>23</v>
      </c>
      <c r="E184" s="48">
        <v>471.94</v>
      </c>
      <c r="F184" s="114"/>
      <c r="G184" s="97"/>
      <c r="H184" s="18">
        <v>2713.66</v>
      </c>
      <c r="I184" s="19">
        <v>21237.3</v>
      </c>
      <c r="J184" s="16">
        <f>(E184*F174)</f>
        <v>2713.655</v>
      </c>
      <c r="K184" s="17">
        <f>SUM(E184*G174)</f>
        <v>21237.3</v>
      </c>
      <c r="L184" s="16">
        <f t="shared" si="56"/>
        <v>23950.954999999998</v>
      </c>
      <c r="M184" s="17">
        <f>SUM(J184-H184)</f>
        <v>-0.004999999999654392</v>
      </c>
      <c r="N184" s="16">
        <f t="shared" si="57"/>
        <v>0</v>
      </c>
      <c r="O184" s="16"/>
      <c r="P184" s="16"/>
      <c r="Q184" s="100"/>
      <c r="R184" s="16"/>
      <c r="S184" s="17"/>
    </row>
    <row r="185" spans="1:19" ht="13.5" thickBot="1">
      <c r="A185" s="106"/>
      <c r="B185" s="103"/>
      <c r="C185" s="124"/>
      <c r="D185" s="28" t="s">
        <v>24</v>
      </c>
      <c r="E185" s="48">
        <v>294.64</v>
      </c>
      <c r="F185" s="115"/>
      <c r="G185" s="98"/>
      <c r="H185" s="21">
        <v>1694.18</v>
      </c>
      <c r="I185" s="22">
        <v>13258.8</v>
      </c>
      <c r="J185" s="20">
        <f>SUM(E185*F174)</f>
        <v>1694.1799999999998</v>
      </c>
      <c r="K185" s="17">
        <f>SUM(E185*G174)</f>
        <v>13258.8</v>
      </c>
      <c r="L185" s="20">
        <f>SUM(J185,K185)</f>
        <v>14952.98</v>
      </c>
      <c r="M185" s="17">
        <f>SUM(J185-H185)</f>
        <v>-2.2737367544323206E-13</v>
      </c>
      <c r="N185" s="16">
        <f t="shared" si="57"/>
        <v>0</v>
      </c>
      <c r="O185" s="16"/>
      <c r="P185" s="16"/>
      <c r="Q185" s="100"/>
      <c r="R185" s="16"/>
      <c r="S185" s="17"/>
    </row>
    <row r="186" spans="1:19" ht="13.5" thickBot="1">
      <c r="A186" s="23"/>
      <c r="B186" s="32">
        <v>2018</v>
      </c>
      <c r="C186" s="25"/>
      <c r="D186" s="26" t="s">
        <v>25</v>
      </c>
      <c r="E186" s="52">
        <f>SUM(E174,E175,E176,E177,E178,E179,E180,E181,E182,E183,E184,E185)</f>
        <v>5859.1</v>
      </c>
      <c r="F186" s="25"/>
      <c r="G186" s="24"/>
      <c r="H186" s="44">
        <f aca="true" t="shared" si="58" ref="H186:S186">SUM(H174:H185)</f>
        <v>33689.86</v>
      </c>
      <c r="I186" s="44">
        <f t="shared" si="58"/>
        <v>263659.5</v>
      </c>
      <c r="J186" s="45">
        <f t="shared" si="58"/>
        <v>33689.825000000004</v>
      </c>
      <c r="K186" s="44">
        <f t="shared" si="58"/>
        <v>263659.5</v>
      </c>
      <c r="L186" s="44">
        <f t="shared" si="58"/>
        <v>297349.32499999995</v>
      </c>
      <c r="M186" s="44">
        <f t="shared" si="58"/>
        <v>-0.029999999999517968</v>
      </c>
      <c r="N186" s="44">
        <f t="shared" si="58"/>
        <v>0</v>
      </c>
      <c r="O186" s="44">
        <f t="shared" si="58"/>
        <v>0</v>
      </c>
      <c r="P186" s="44">
        <f t="shared" si="58"/>
        <v>0</v>
      </c>
      <c r="Q186" s="44">
        <f t="shared" si="58"/>
        <v>0</v>
      </c>
      <c r="R186" s="44">
        <f t="shared" si="58"/>
        <v>0</v>
      </c>
      <c r="S186" s="44">
        <f t="shared" si="58"/>
        <v>0</v>
      </c>
    </row>
    <row r="187" spans="1:19" ht="13.5" thickBot="1">
      <c r="A187" s="29">
        <f>A174</f>
        <v>12</v>
      </c>
      <c r="B187" s="49" t="str">
        <f>B174</f>
        <v>Регионално депо Луковит</v>
      </c>
      <c r="C187" s="30" t="str">
        <f>C174</f>
        <v>Тетевен</v>
      </c>
      <c r="D187" s="31"/>
      <c r="E187" s="52">
        <f>SUM(SUM(E173:E185))</f>
        <v>13230.869999999999</v>
      </c>
      <c r="F187" s="30">
        <v>5.75</v>
      </c>
      <c r="G187" s="29"/>
      <c r="H187" s="44">
        <f>SUM(H173:H185)</f>
        <v>76077.56999999999</v>
      </c>
      <c r="I187" s="44">
        <f>SUM(I173:I185)</f>
        <v>551176.1000000001</v>
      </c>
      <c r="J187" s="44">
        <f aca="true" t="shared" si="59" ref="J187:S187">SUM(J173:J185)</f>
        <v>76077.50499999999</v>
      </c>
      <c r="K187" s="44">
        <f t="shared" si="59"/>
        <v>551176.1000000001</v>
      </c>
      <c r="L187" s="44">
        <f t="shared" si="59"/>
        <v>627253.605</v>
      </c>
      <c r="M187" s="44">
        <f t="shared" si="59"/>
        <v>-0.029999999999517968</v>
      </c>
      <c r="N187" s="44">
        <f t="shared" si="59"/>
        <v>0</v>
      </c>
      <c r="O187" s="44">
        <f t="shared" si="59"/>
        <v>0</v>
      </c>
      <c r="P187" s="44">
        <f t="shared" si="59"/>
        <v>0</v>
      </c>
      <c r="Q187" s="44">
        <f t="shared" si="59"/>
        <v>0</v>
      </c>
      <c r="R187" s="44">
        <f t="shared" si="59"/>
        <v>0</v>
      </c>
      <c r="S187" s="44">
        <f t="shared" si="59"/>
        <v>0</v>
      </c>
    </row>
    <row r="188" spans="1:19" ht="27" thickBot="1">
      <c r="A188" s="36"/>
      <c r="B188" s="53" t="s">
        <v>79</v>
      </c>
      <c r="C188" s="37"/>
      <c r="D188" s="38"/>
      <c r="E188" s="46">
        <v>11090.68</v>
      </c>
      <c r="F188" s="37"/>
      <c r="G188" s="39"/>
      <c r="H188" s="56">
        <v>63771.43</v>
      </c>
      <c r="I188" s="57">
        <v>424752.96</v>
      </c>
      <c r="J188" s="86">
        <v>63771.41</v>
      </c>
      <c r="K188" s="87">
        <v>424752.96</v>
      </c>
      <c r="L188" s="54">
        <v>488524.37</v>
      </c>
      <c r="M188" s="47"/>
      <c r="N188" s="47"/>
      <c r="O188" s="41"/>
      <c r="P188" s="42"/>
      <c r="Q188" s="42"/>
      <c r="R188" s="42"/>
      <c r="S188" s="42"/>
    </row>
    <row r="189" spans="1:19" ht="13.5" customHeight="1" thickBot="1">
      <c r="A189" s="104">
        <v>13</v>
      </c>
      <c r="B189" s="107" t="s">
        <v>48</v>
      </c>
      <c r="C189" s="122" t="s">
        <v>52</v>
      </c>
      <c r="D189" s="11" t="s">
        <v>13</v>
      </c>
      <c r="E189" s="48">
        <v>424.4</v>
      </c>
      <c r="F189" s="113">
        <v>5.75</v>
      </c>
      <c r="G189" s="96">
        <v>45</v>
      </c>
      <c r="H189" s="14">
        <v>2440.3</v>
      </c>
      <c r="I189" s="15">
        <v>19098</v>
      </c>
      <c r="J189" s="12">
        <f>(E189*F189)</f>
        <v>2440.2999999999997</v>
      </c>
      <c r="K189" s="13">
        <f>SUM(G189*E189)</f>
        <v>19098</v>
      </c>
      <c r="L189" s="12">
        <f>SUM(J189,K189)</f>
        <v>21538.3</v>
      </c>
      <c r="M189" s="17">
        <f aca="true" t="shared" si="60" ref="M189:N194">SUM(J189-H189)</f>
        <v>-4.547473508864641E-13</v>
      </c>
      <c r="N189" s="16">
        <f t="shared" si="60"/>
        <v>0</v>
      </c>
      <c r="O189" s="16"/>
      <c r="P189" s="16"/>
      <c r="Q189" s="99"/>
      <c r="R189" s="16"/>
      <c r="S189" s="17"/>
    </row>
    <row r="190" spans="1:19" ht="13.5" thickBot="1">
      <c r="A190" s="105"/>
      <c r="B190" s="108"/>
      <c r="C190" s="123"/>
      <c r="D190" s="11" t="s">
        <v>14</v>
      </c>
      <c r="E190" s="48">
        <v>369.86</v>
      </c>
      <c r="F190" s="114"/>
      <c r="G190" s="97"/>
      <c r="H190" s="18">
        <v>2126.7</v>
      </c>
      <c r="I190" s="19">
        <v>16643.7</v>
      </c>
      <c r="J190" s="16">
        <f>(E190*F189)</f>
        <v>2126.695</v>
      </c>
      <c r="K190" s="17">
        <f>SUM(E190*G189)</f>
        <v>16643.7</v>
      </c>
      <c r="L190" s="16">
        <f>SUM(J190,K190)</f>
        <v>18770.395</v>
      </c>
      <c r="M190" s="17">
        <f t="shared" si="60"/>
        <v>-0.004999999999654392</v>
      </c>
      <c r="N190" s="16">
        <f t="shared" si="60"/>
        <v>0</v>
      </c>
      <c r="O190" s="16"/>
      <c r="P190" s="16"/>
      <c r="Q190" s="100"/>
      <c r="R190" s="16"/>
      <c r="S190" s="17"/>
    </row>
    <row r="191" spans="1:19" ht="13.5" thickBot="1">
      <c r="A191" s="105"/>
      <c r="B191" s="108"/>
      <c r="C191" s="123"/>
      <c r="D191" s="11" t="s">
        <v>15</v>
      </c>
      <c r="E191" s="48">
        <v>470.84</v>
      </c>
      <c r="F191" s="114"/>
      <c r="G191" s="97"/>
      <c r="H191" s="18">
        <v>2707.33</v>
      </c>
      <c r="I191" s="19">
        <v>21187.8</v>
      </c>
      <c r="J191" s="16">
        <f>(E191*F189)</f>
        <v>2707.33</v>
      </c>
      <c r="K191" s="17">
        <f>SUM(E191*G189)</f>
        <v>21187.8</v>
      </c>
      <c r="L191" s="16">
        <f aca="true" t="shared" si="61" ref="L191:L199">SUM(J191,K191)</f>
        <v>23895.129999999997</v>
      </c>
      <c r="M191" s="17">
        <f t="shared" si="60"/>
        <v>0</v>
      </c>
      <c r="N191" s="16">
        <f t="shared" si="60"/>
        <v>0</v>
      </c>
      <c r="O191" s="16"/>
      <c r="P191" s="16"/>
      <c r="Q191" s="100"/>
      <c r="R191" s="16"/>
      <c r="S191" s="17"/>
    </row>
    <row r="192" spans="1:19" ht="13.5" thickBot="1">
      <c r="A192" s="105"/>
      <c r="B192" s="108"/>
      <c r="C192" s="123"/>
      <c r="D192" s="11" t="s">
        <v>16</v>
      </c>
      <c r="E192" s="48">
        <v>569.64</v>
      </c>
      <c r="F192" s="114"/>
      <c r="G192" s="97"/>
      <c r="H192" s="18">
        <v>3275.43</v>
      </c>
      <c r="I192" s="19">
        <v>25633.8</v>
      </c>
      <c r="J192" s="16">
        <f>(E192*F189)</f>
        <v>3275.43</v>
      </c>
      <c r="K192" s="17">
        <f>SUM(E192*G189)</f>
        <v>25633.8</v>
      </c>
      <c r="L192" s="16">
        <f t="shared" si="61"/>
        <v>28909.23</v>
      </c>
      <c r="M192" s="17">
        <f t="shared" si="60"/>
        <v>0</v>
      </c>
      <c r="N192" s="16">
        <f t="shared" si="60"/>
        <v>0</v>
      </c>
      <c r="O192" s="16"/>
      <c r="P192" s="16"/>
      <c r="Q192" s="100"/>
      <c r="R192" s="16"/>
      <c r="S192" s="17"/>
    </row>
    <row r="193" spans="1:19" ht="13.5" thickBot="1">
      <c r="A193" s="105"/>
      <c r="B193" s="108"/>
      <c r="C193" s="123"/>
      <c r="D193" s="11" t="s">
        <v>17</v>
      </c>
      <c r="E193" s="48">
        <v>629.52</v>
      </c>
      <c r="F193" s="114"/>
      <c r="G193" s="97"/>
      <c r="H193" s="18">
        <v>3619.74</v>
      </c>
      <c r="I193" s="19">
        <v>28328.4</v>
      </c>
      <c r="J193" s="16">
        <f>(E193*F189)</f>
        <v>3619.74</v>
      </c>
      <c r="K193" s="17">
        <f>SUM(E193*G189)</f>
        <v>28328.399999999998</v>
      </c>
      <c r="L193" s="16">
        <f t="shared" si="61"/>
        <v>31948.14</v>
      </c>
      <c r="M193" s="17">
        <f t="shared" si="60"/>
        <v>0</v>
      </c>
      <c r="N193" s="16">
        <f t="shared" si="60"/>
        <v>-3.637978807091713E-12</v>
      </c>
      <c r="O193" s="16"/>
      <c r="P193" s="16"/>
      <c r="Q193" s="100"/>
      <c r="R193" s="16"/>
      <c r="S193" s="17"/>
    </row>
    <row r="194" spans="1:19" ht="13.5" thickBot="1">
      <c r="A194" s="105"/>
      <c r="B194" s="109"/>
      <c r="C194" s="123"/>
      <c r="D194" s="11" t="s">
        <v>18</v>
      </c>
      <c r="E194" s="48">
        <v>609.43</v>
      </c>
      <c r="F194" s="114"/>
      <c r="G194" s="97"/>
      <c r="H194" s="18">
        <v>3504.22</v>
      </c>
      <c r="I194" s="19">
        <v>27424.35</v>
      </c>
      <c r="J194" s="16">
        <f>(E194*F189)</f>
        <v>3504.2225</v>
      </c>
      <c r="K194" s="17">
        <f>SUM(E194*G189)</f>
        <v>27424.35</v>
      </c>
      <c r="L194" s="16">
        <f t="shared" si="61"/>
        <v>30928.5725</v>
      </c>
      <c r="M194" s="17">
        <f t="shared" si="60"/>
        <v>0.0025000000000545697</v>
      </c>
      <c r="N194" s="16">
        <f t="shared" si="60"/>
        <v>0</v>
      </c>
      <c r="O194" s="16"/>
      <c r="P194" s="16"/>
      <c r="Q194" s="100"/>
      <c r="R194" s="16"/>
      <c r="S194" s="17"/>
    </row>
    <row r="195" spans="1:19" ht="13.5" thickBot="1">
      <c r="A195" s="105"/>
      <c r="B195" s="101" t="s">
        <v>42</v>
      </c>
      <c r="C195" s="123"/>
      <c r="D195" s="11" t="s">
        <v>19</v>
      </c>
      <c r="E195" s="48">
        <v>614.36</v>
      </c>
      <c r="F195" s="114"/>
      <c r="G195" s="97"/>
      <c r="H195" s="18">
        <v>3532.57</v>
      </c>
      <c r="I195" s="19">
        <v>27646.2</v>
      </c>
      <c r="J195" s="16">
        <f>(E195*F189)</f>
        <v>3532.57</v>
      </c>
      <c r="K195" s="17">
        <f>SUM(E195*G189)</f>
        <v>27646.2</v>
      </c>
      <c r="L195" s="16">
        <f t="shared" si="61"/>
        <v>31178.77</v>
      </c>
      <c r="M195" s="17">
        <v>0</v>
      </c>
      <c r="N195" s="16">
        <f aca="true" t="shared" si="62" ref="N195:N200">SUM(K195-I195)</f>
        <v>0</v>
      </c>
      <c r="O195" s="16"/>
      <c r="P195" s="16"/>
      <c r="Q195" s="100"/>
      <c r="R195" s="16"/>
      <c r="S195" s="17"/>
    </row>
    <row r="196" spans="1:19" ht="13.5" thickBot="1">
      <c r="A196" s="105"/>
      <c r="B196" s="102"/>
      <c r="C196" s="123"/>
      <c r="D196" s="11" t="s">
        <v>20</v>
      </c>
      <c r="E196" s="48">
        <v>699.5</v>
      </c>
      <c r="F196" s="114"/>
      <c r="G196" s="97"/>
      <c r="H196" s="18">
        <v>4022.13</v>
      </c>
      <c r="I196" s="19">
        <v>31477.5</v>
      </c>
      <c r="J196" s="16">
        <f>(E196*F189)</f>
        <v>4022.125</v>
      </c>
      <c r="K196" s="17">
        <f>SUM(E196*G189)</f>
        <v>31477.5</v>
      </c>
      <c r="L196" s="16">
        <f t="shared" si="61"/>
        <v>35499.625</v>
      </c>
      <c r="M196" s="17">
        <f>SUM(J196-H196)</f>
        <v>-0.005000000000109139</v>
      </c>
      <c r="N196" s="16">
        <f t="shared" si="62"/>
        <v>0</v>
      </c>
      <c r="O196" s="16"/>
      <c r="P196" s="16"/>
      <c r="Q196" s="100"/>
      <c r="R196" s="16"/>
      <c r="S196" s="17"/>
    </row>
    <row r="197" spans="1:19" ht="13.5" thickBot="1">
      <c r="A197" s="105"/>
      <c r="B197" s="102"/>
      <c r="C197" s="123"/>
      <c r="D197" s="11" t="s">
        <v>21</v>
      </c>
      <c r="E197" s="48">
        <v>609.43</v>
      </c>
      <c r="F197" s="114"/>
      <c r="G197" s="97"/>
      <c r="H197" s="33">
        <v>3504.22</v>
      </c>
      <c r="I197" s="34">
        <v>27424.35</v>
      </c>
      <c r="J197" s="16">
        <f>(E197*F189)</f>
        <v>3504.2225</v>
      </c>
      <c r="K197" s="17">
        <f>SUM(E197*G189)</f>
        <v>27424.35</v>
      </c>
      <c r="L197" s="16">
        <f t="shared" si="61"/>
        <v>30928.5725</v>
      </c>
      <c r="M197" s="17">
        <f>SUM(J197-H197)</f>
        <v>0.0025000000000545697</v>
      </c>
      <c r="N197" s="16">
        <f t="shared" si="62"/>
        <v>0</v>
      </c>
      <c r="O197" s="16"/>
      <c r="P197" s="16"/>
      <c r="Q197" s="100"/>
      <c r="R197" s="16"/>
      <c r="S197" s="17"/>
    </row>
    <row r="198" spans="1:19" ht="13.5" thickBot="1">
      <c r="A198" s="105"/>
      <c r="B198" s="102"/>
      <c r="C198" s="123"/>
      <c r="D198" s="11" t="s">
        <v>22</v>
      </c>
      <c r="E198" s="48">
        <v>535.92</v>
      </c>
      <c r="F198" s="114"/>
      <c r="G198" s="97"/>
      <c r="H198" s="18">
        <v>3081.54</v>
      </c>
      <c r="I198" s="19">
        <v>24116.4</v>
      </c>
      <c r="J198" s="16">
        <f>(E198*F189)</f>
        <v>3081.54</v>
      </c>
      <c r="K198" s="17">
        <f>SUM(E198*G189)</f>
        <v>24116.399999999998</v>
      </c>
      <c r="L198" s="16">
        <f t="shared" si="61"/>
        <v>27197.94</v>
      </c>
      <c r="M198" s="17">
        <f>SUM(J198-H198)</f>
        <v>0</v>
      </c>
      <c r="N198" s="16">
        <f t="shared" si="62"/>
        <v>-3.637978807091713E-12</v>
      </c>
      <c r="O198" s="16"/>
      <c r="P198" s="16"/>
      <c r="Q198" s="100"/>
      <c r="R198" s="16"/>
      <c r="S198" s="17"/>
    </row>
    <row r="199" spans="1:19" ht="13.5" thickBot="1">
      <c r="A199" s="105"/>
      <c r="B199" s="102"/>
      <c r="C199" s="123"/>
      <c r="D199" s="11" t="s">
        <v>23</v>
      </c>
      <c r="E199" s="48">
        <v>490.94</v>
      </c>
      <c r="F199" s="114"/>
      <c r="G199" s="97"/>
      <c r="H199" s="18">
        <v>2822.91</v>
      </c>
      <c r="I199" s="19">
        <v>22092.3</v>
      </c>
      <c r="J199" s="16">
        <f>(E199*F189)</f>
        <v>2822.905</v>
      </c>
      <c r="K199" s="17">
        <f>SUM(E199*G189)</f>
        <v>22092.3</v>
      </c>
      <c r="L199" s="16">
        <f t="shared" si="61"/>
        <v>24915.204999999998</v>
      </c>
      <c r="M199" s="17">
        <f>SUM(J199-H199)</f>
        <v>-0.004999999999654392</v>
      </c>
      <c r="N199" s="16">
        <f t="shared" si="62"/>
        <v>0</v>
      </c>
      <c r="O199" s="16"/>
      <c r="P199" s="16"/>
      <c r="Q199" s="100"/>
      <c r="R199" s="16"/>
      <c r="S199" s="17"/>
    </row>
    <row r="200" spans="1:19" ht="13.5" thickBot="1">
      <c r="A200" s="106"/>
      <c r="B200" s="103"/>
      <c r="C200" s="124"/>
      <c r="D200" s="28" t="s">
        <v>24</v>
      </c>
      <c r="E200" s="48">
        <v>405.4</v>
      </c>
      <c r="F200" s="115"/>
      <c r="G200" s="98"/>
      <c r="H200" s="21">
        <v>2331.05</v>
      </c>
      <c r="I200" s="22">
        <v>18243</v>
      </c>
      <c r="J200" s="20">
        <f>SUM(E200*F189)</f>
        <v>2331.0499999999997</v>
      </c>
      <c r="K200" s="17">
        <f>SUM(E200*G189)</f>
        <v>18243</v>
      </c>
      <c r="L200" s="20">
        <f>SUM(J200,K200)</f>
        <v>20574.05</v>
      </c>
      <c r="M200" s="17">
        <f>SUM(J200-H200)</f>
        <v>-4.547473508864641E-13</v>
      </c>
      <c r="N200" s="16">
        <f t="shared" si="62"/>
        <v>0</v>
      </c>
      <c r="O200" s="16"/>
      <c r="P200" s="16"/>
      <c r="Q200" s="100"/>
      <c r="R200" s="16"/>
      <c r="S200" s="17"/>
    </row>
    <row r="201" spans="1:19" ht="13.5" thickBot="1">
      <c r="A201" s="23"/>
      <c r="B201" s="32">
        <v>2018</v>
      </c>
      <c r="C201" s="25"/>
      <c r="D201" s="26" t="s">
        <v>25</v>
      </c>
      <c r="E201" s="52">
        <f>SUM(E189,E190,E191,E192,E193,E194,E195,E196,E197,E198,E199,E200)</f>
        <v>6429.239999999999</v>
      </c>
      <c r="F201" s="25"/>
      <c r="G201" s="24"/>
      <c r="H201" s="44">
        <f aca="true" t="shared" si="63" ref="H201:S201">SUM(H189:H200)</f>
        <v>36968.14000000001</v>
      </c>
      <c r="I201" s="44">
        <f t="shared" si="63"/>
        <v>289315.80000000005</v>
      </c>
      <c r="J201" s="45">
        <f t="shared" si="63"/>
        <v>36968.130000000005</v>
      </c>
      <c r="K201" s="44">
        <f t="shared" si="63"/>
        <v>289315.8</v>
      </c>
      <c r="L201" s="44">
        <f t="shared" si="63"/>
        <v>326283.93</v>
      </c>
      <c r="M201" s="44">
        <f t="shared" si="63"/>
        <v>-0.010000000000218279</v>
      </c>
      <c r="N201" s="44">
        <f t="shared" si="63"/>
        <v>-7.275957614183426E-12</v>
      </c>
      <c r="O201" s="44">
        <f t="shared" si="63"/>
        <v>0</v>
      </c>
      <c r="P201" s="44">
        <f t="shared" si="63"/>
        <v>0</v>
      </c>
      <c r="Q201" s="44">
        <f t="shared" si="63"/>
        <v>0</v>
      </c>
      <c r="R201" s="44">
        <f t="shared" si="63"/>
        <v>0</v>
      </c>
      <c r="S201" s="44">
        <f t="shared" si="63"/>
        <v>0</v>
      </c>
    </row>
    <row r="202" spans="1:19" ht="13.5" thickBot="1">
      <c r="A202" s="29">
        <f>A189</f>
        <v>13</v>
      </c>
      <c r="B202" s="49" t="str">
        <f>B189</f>
        <v>Регионално депо Луковит</v>
      </c>
      <c r="C202" s="30" t="str">
        <f>C189</f>
        <v>Червен бряг</v>
      </c>
      <c r="D202" s="31"/>
      <c r="E202" s="52">
        <f>SUM(SUM(E188:E200))</f>
        <v>17519.920000000002</v>
      </c>
      <c r="F202" s="30">
        <v>5.75</v>
      </c>
      <c r="G202" s="29"/>
      <c r="H202" s="44">
        <f>SUM(H188:H200)</f>
        <v>100739.57</v>
      </c>
      <c r="I202" s="44">
        <f>SUM(I188:I200)</f>
        <v>714068.76</v>
      </c>
      <c r="J202" s="44">
        <f aca="true" t="shared" si="64" ref="J202:S202">SUM(J188:J200)</f>
        <v>100739.54000000002</v>
      </c>
      <c r="K202" s="44">
        <f t="shared" si="64"/>
        <v>714068.76</v>
      </c>
      <c r="L202" s="44">
        <f t="shared" si="64"/>
        <v>814808.2999999999</v>
      </c>
      <c r="M202" s="44">
        <f t="shared" si="64"/>
        <v>-0.010000000000218279</v>
      </c>
      <c r="N202" s="44">
        <f t="shared" si="64"/>
        <v>-7.275957614183426E-12</v>
      </c>
      <c r="O202" s="44">
        <f t="shared" si="64"/>
        <v>0</v>
      </c>
      <c r="P202" s="44">
        <f t="shared" si="64"/>
        <v>0</v>
      </c>
      <c r="Q202" s="44">
        <f t="shared" si="64"/>
        <v>0</v>
      </c>
      <c r="R202" s="44">
        <f t="shared" si="64"/>
        <v>0</v>
      </c>
      <c r="S202" s="44">
        <f t="shared" si="64"/>
        <v>0</v>
      </c>
    </row>
    <row r="203" spans="1:19" ht="27" thickBot="1">
      <c r="A203" s="36"/>
      <c r="B203" s="53" t="s">
        <v>79</v>
      </c>
      <c r="C203" s="37"/>
      <c r="D203" s="38"/>
      <c r="E203" s="46">
        <v>1842.6</v>
      </c>
      <c r="F203" s="37"/>
      <c r="G203" s="39"/>
      <c r="H203" s="56">
        <v>10594.98</v>
      </c>
      <c r="I203" s="57">
        <v>71297.2</v>
      </c>
      <c r="J203" s="54">
        <v>10594.96</v>
      </c>
      <c r="K203" s="55">
        <v>71297.2</v>
      </c>
      <c r="L203" s="54">
        <v>81892.16</v>
      </c>
      <c r="M203" s="47"/>
      <c r="N203" s="47"/>
      <c r="O203" s="41"/>
      <c r="P203" s="42"/>
      <c r="Q203" s="42"/>
      <c r="R203" s="42"/>
      <c r="S203" s="42"/>
    </row>
    <row r="204" spans="1:19" ht="13.5" customHeight="1" thickBot="1">
      <c r="A204" s="104">
        <v>14</v>
      </c>
      <c r="B204" s="107" t="s">
        <v>48</v>
      </c>
      <c r="C204" s="122" t="s">
        <v>53</v>
      </c>
      <c r="D204" s="11" t="s">
        <v>13</v>
      </c>
      <c r="E204" s="48">
        <v>92.04</v>
      </c>
      <c r="F204" s="113">
        <v>5.75</v>
      </c>
      <c r="G204" s="96">
        <v>45</v>
      </c>
      <c r="H204" s="14">
        <v>529.23</v>
      </c>
      <c r="I204" s="15">
        <v>4141.8</v>
      </c>
      <c r="J204" s="12">
        <f>(E204*F204)</f>
        <v>529.23</v>
      </c>
      <c r="K204" s="13">
        <f>SUM(G204*E204)</f>
        <v>4141.8</v>
      </c>
      <c r="L204" s="12">
        <f>SUM(J204,K204)</f>
        <v>4671.030000000001</v>
      </c>
      <c r="M204" s="17">
        <f aca="true" t="shared" si="65" ref="M204:N209">SUM(J204-H204)</f>
        <v>0</v>
      </c>
      <c r="N204" s="16">
        <f t="shared" si="65"/>
        <v>0</v>
      </c>
      <c r="O204" s="16"/>
      <c r="P204" s="16"/>
      <c r="Q204" s="99"/>
      <c r="R204" s="16"/>
      <c r="S204" s="17"/>
    </row>
    <row r="205" spans="1:19" ht="13.5" thickBot="1">
      <c r="A205" s="105"/>
      <c r="B205" s="108"/>
      <c r="C205" s="123"/>
      <c r="D205" s="11" t="s">
        <v>14</v>
      </c>
      <c r="E205" s="48">
        <v>75.34</v>
      </c>
      <c r="F205" s="114"/>
      <c r="G205" s="97"/>
      <c r="H205" s="18">
        <v>433.21</v>
      </c>
      <c r="I205" s="19">
        <v>3390.3</v>
      </c>
      <c r="J205" s="16">
        <f>(E205*F204)</f>
        <v>433.20500000000004</v>
      </c>
      <c r="K205" s="17">
        <f>SUM(E205*G204)</f>
        <v>3390.3</v>
      </c>
      <c r="L205" s="16">
        <f>SUM(J205,K205)</f>
        <v>3823.505</v>
      </c>
      <c r="M205" s="17">
        <f t="shared" si="65"/>
        <v>-0.004999999999938609</v>
      </c>
      <c r="N205" s="16">
        <f t="shared" si="65"/>
        <v>0</v>
      </c>
      <c r="O205" s="16"/>
      <c r="P205" s="16"/>
      <c r="Q205" s="100"/>
      <c r="R205" s="16"/>
      <c r="S205" s="17"/>
    </row>
    <row r="206" spans="1:19" ht="13.5" thickBot="1">
      <c r="A206" s="105"/>
      <c r="B206" s="108"/>
      <c r="C206" s="123"/>
      <c r="D206" s="11" t="s">
        <v>15</v>
      </c>
      <c r="E206" s="48">
        <v>99.62</v>
      </c>
      <c r="F206" s="114"/>
      <c r="G206" s="97"/>
      <c r="H206" s="18">
        <v>572.82</v>
      </c>
      <c r="I206" s="19">
        <v>4482.9</v>
      </c>
      <c r="J206" s="16">
        <f>(E206*F204)</f>
        <v>572.815</v>
      </c>
      <c r="K206" s="17">
        <f>SUM(E206*G204)</f>
        <v>4482.900000000001</v>
      </c>
      <c r="L206" s="16">
        <f aca="true" t="shared" si="66" ref="L206:L214">SUM(J206,K206)</f>
        <v>5055.715</v>
      </c>
      <c r="M206" s="17">
        <f t="shared" si="65"/>
        <v>-0.0049999999999954525</v>
      </c>
      <c r="N206" s="16">
        <f t="shared" si="65"/>
        <v>9.094947017729282E-13</v>
      </c>
      <c r="O206" s="16"/>
      <c r="P206" s="16"/>
      <c r="Q206" s="100"/>
      <c r="R206" s="16"/>
      <c r="S206" s="17"/>
    </row>
    <row r="207" spans="1:19" ht="13.5" thickBot="1">
      <c r="A207" s="105"/>
      <c r="B207" s="108"/>
      <c r="C207" s="123"/>
      <c r="D207" s="11" t="s">
        <v>16</v>
      </c>
      <c r="E207" s="48">
        <v>110.26</v>
      </c>
      <c r="F207" s="114"/>
      <c r="G207" s="97"/>
      <c r="H207" s="18">
        <v>634</v>
      </c>
      <c r="I207" s="19">
        <v>4961.7</v>
      </c>
      <c r="J207" s="16">
        <f>(E207*F204)</f>
        <v>633.995</v>
      </c>
      <c r="K207" s="17">
        <f>SUM(E207*G204)</f>
        <v>4961.7</v>
      </c>
      <c r="L207" s="16">
        <f t="shared" si="66"/>
        <v>5595.695</v>
      </c>
      <c r="M207" s="17">
        <f t="shared" si="65"/>
        <v>-0.0049999999999954525</v>
      </c>
      <c r="N207" s="16">
        <f t="shared" si="65"/>
        <v>0</v>
      </c>
      <c r="O207" s="16"/>
      <c r="P207" s="16"/>
      <c r="Q207" s="100"/>
      <c r="R207" s="16"/>
      <c r="S207" s="17"/>
    </row>
    <row r="208" spans="1:19" ht="13.5" thickBot="1">
      <c r="A208" s="105"/>
      <c r="B208" s="108"/>
      <c r="C208" s="123"/>
      <c r="D208" s="11" t="s">
        <v>17</v>
      </c>
      <c r="E208" s="48">
        <v>120.78</v>
      </c>
      <c r="F208" s="114"/>
      <c r="G208" s="97"/>
      <c r="H208" s="18">
        <v>694.49</v>
      </c>
      <c r="I208" s="19">
        <v>5435.1</v>
      </c>
      <c r="J208" s="16">
        <f>(E208*F204)</f>
        <v>694.485</v>
      </c>
      <c r="K208" s="17">
        <f>SUM(E208*G204)</f>
        <v>5435.1</v>
      </c>
      <c r="L208" s="16">
        <f t="shared" si="66"/>
        <v>6129.585</v>
      </c>
      <c r="M208" s="17">
        <f t="shared" si="65"/>
        <v>-0.0049999999999954525</v>
      </c>
      <c r="N208" s="16">
        <f t="shared" si="65"/>
        <v>0</v>
      </c>
      <c r="O208" s="16"/>
      <c r="P208" s="16"/>
      <c r="Q208" s="100"/>
      <c r="R208" s="16"/>
      <c r="S208" s="17"/>
    </row>
    <row r="209" spans="1:19" ht="13.5" thickBot="1">
      <c r="A209" s="105"/>
      <c r="B209" s="109"/>
      <c r="C209" s="123"/>
      <c r="D209" s="11" t="s">
        <v>18</v>
      </c>
      <c r="E209" s="48">
        <v>107.8</v>
      </c>
      <c r="F209" s="114"/>
      <c r="G209" s="97"/>
      <c r="H209" s="18">
        <v>619.85</v>
      </c>
      <c r="I209" s="19">
        <v>4851</v>
      </c>
      <c r="J209" s="16">
        <f>(E209*F204)</f>
        <v>619.85</v>
      </c>
      <c r="K209" s="17">
        <f>SUM(E209*G204)</f>
        <v>4851</v>
      </c>
      <c r="L209" s="16">
        <f t="shared" si="66"/>
        <v>5470.85</v>
      </c>
      <c r="M209" s="17">
        <f t="shared" si="65"/>
        <v>0</v>
      </c>
      <c r="N209" s="16">
        <f t="shared" si="65"/>
        <v>0</v>
      </c>
      <c r="O209" s="16"/>
      <c r="P209" s="16"/>
      <c r="Q209" s="100"/>
      <c r="R209" s="16"/>
      <c r="S209" s="17"/>
    </row>
    <row r="210" spans="1:19" ht="13.5" thickBot="1">
      <c r="A210" s="105"/>
      <c r="B210" s="101" t="s">
        <v>42</v>
      </c>
      <c r="C210" s="123"/>
      <c r="D210" s="11" t="s">
        <v>19</v>
      </c>
      <c r="E210" s="48">
        <v>116.22</v>
      </c>
      <c r="F210" s="114"/>
      <c r="G210" s="97"/>
      <c r="H210" s="18">
        <v>668.27</v>
      </c>
      <c r="I210" s="19">
        <v>5229.9</v>
      </c>
      <c r="J210" s="16">
        <f>(E210*F204)</f>
        <v>668.265</v>
      </c>
      <c r="K210" s="17">
        <f>SUM(E210*G204)</f>
        <v>5229.9</v>
      </c>
      <c r="L210" s="16">
        <f t="shared" si="66"/>
        <v>5898.165</v>
      </c>
      <c r="M210" s="17">
        <v>0</v>
      </c>
      <c r="N210" s="16">
        <f aca="true" t="shared" si="67" ref="N210:N215">SUM(K210-I210)</f>
        <v>0</v>
      </c>
      <c r="O210" s="16"/>
      <c r="P210" s="16"/>
      <c r="Q210" s="100"/>
      <c r="R210" s="16"/>
      <c r="S210" s="17"/>
    </row>
    <row r="211" spans="1:19" ht="13.5" thickBot="1">
      <c r="A211" s="105"/>
      <c r="B211" s="102"/>
      <c r="C211" s="123"/>
      <c r="D211" s="11" t="s">
        <v>20</v>
      </c>
      <c r="E211" s="48">
        <v>139.84</v>
      </c>
      <c r="F211" s="114"/>
      <c r="G211" s="97"/>
      <c r="H211" s="18">
        <v>804.08</v>
      </c>
      <c r="I211" s="19">
        <v>6292.8</v>
      </c>
      <c r="J211" s="16">
        <f>(E211*F204)</f>
        <v>804.08</v>
      </c>
      <c r="K211" s="17">
        <f>SUM(E211*G204)</f>
        <v>6292.8</v>
      </c>
      <c r="L211" s="16">
        <f t="shared" si="66"/>
        <v>7096.88</v>
      </c>
      <c r="M211" s="17">
        <f>SUM(J211-H211)</f>
        <v>0</v>
      </c>
      <c r="N211" s="16">
        <f t="shared" si="67"/>
        <v>0</v>
      </c>
      <c r="O211" s="16"/>
      <c r="P211" s="16"/>
      <c r="Q211" s="100"/>
      <c r="R211" s="16"/>
      <c r="S211" s="17"/>
    </row>
    <row r="212" spans="1:19" ht="13.5" thickBot="1">
      <c r="A212" s="105"/>
      <c r="B212" s="102"/>
      <c r="C212" s="123"/>
      <c r="D212" s="11" t="s">
        <v>21</v>
      </c>
      <c r="E212" s="48">
        <v>107.8</v>
      </c>
      <c r="F212" s="114"/>
      <c r="G212" s="97"/>
      <c r="H212" s="33">
        <v>619.85</v>
      </c>
      <c r="I212" s="34">
        <v>4851</v>
      </c>
      <c r="J212" s="16">
        <f>(E212*F204)</f>
        <v>619.85</v>
      </c>
      <c r="K212" s="17">
        <f>SUM(E212*G204)</f>
        <v>4851</v>
      </c>
      <c r="L212" s="16">
        <f t="shared" si="66"/>
        <v>5470.85</v>
      </c>
      <c r="M212" s="17">
        <f>SUM(J212-H212)</f>
        <v>0</v>
      </c>
      <c r="N212" s="16">
        <f t="shared" si="67"/>
        <v>0</v>
      </c>
      <c r="O212" s="16"/>
      <c r="P212" s="16"/>
      <c r="Q212" s="100"/>
      <c r="R212" s="16"/>
      <c r="S212" s="17"/>
    </row>
    <row r="213" spans="1:19" ht="13.5" thickBot="1">
      <c r="A213" s="105"/>
      <c r="B213" s="102"/>
      <c r="C213" s="123"/>
      <c r="D213" s="11" t="s">
        <v>22</v>
      </c>
      <c r="E213" s="48">
        <v>119.66</v>
      </c>
      <c r="F213" s="114"/>
      <c r="G213" s="97"/>
      <c r="H213" s="18">
        <v>688.05</v>
      </c>
      <c r="I213" s="19">
        <v>5384.7</v>
      </c>
      <c r="J213" s="16">
        <f>(E213*F204)</f>
        <v>688.045</v>
      </c>
      <c r="K213" s="17">
        <f>SUM(E213*G204)</f>
        <v>5384.7</v>
      </c>
      <c r="L213" s="16">
        <f t="shared" si="66"/>
        <v>6072.745</v>
      </c>
      <c r="M213" s="17">
        <f>SUM(J213-H213)</f>
        <v>-0.0049999999999954525</v>
      </c>
      <c r="N213" s="16">
        <f t="shared" si="67"/>
        <v>0</v>
      </c>
      <c r="O213" s="16"/>
      <c r="P213" s="16"/>
      <c r="Q213" s="100"/>
      <c r="R213" s="16"/>
      <c r="S213" s="17"/>
    </row>
    <row r="214" spans="1:19" ht="13.5" thickBot="1">
      <c r="A214" s="105"/>
      <c r="B214" s="102"/>
      <c r="C214" s="123"/>
      <c r="D214" s="11" t="s">
        <v>23</v>
      </c>
      <c r="E214" s="48">
        <v>102.86</v>
      </c>
      <c r="F214" s="114"/>
      <c r="G214" s="97"/>
      <c r="H214" s="18">
        <v>591.45</v>
      </c>
      <c r="I214" s="19">
        <v>4628.7</v>
      </c>
      <c r="J214" s="16">
        <f>(E214*F204)</f>
        <v>591.445</v>
      </c>
      <c r="K214" s="17">
        <f>SUM(E214*G204)</f>
        <v>4628.7</v>
      </c>
      <c r="L214" s="16">
        <f t="shared" si="66"/>
        <v>5220.1449999999995</v>
      </c>
      <c r="M214" s="17">
        <f>SUM(J214-H214)</f>
        <v>-0.0049999999999954525</v>
      </c>
      <c r="N214" s="16">
        <f t="shared" si="67"/>
        <v>0</v>
      </c>
      <c r="O214" s="16"/>
      <c r="P214" s="16"/>
      <c r="Q214" s="100"/>
      <c r="R214" s="16"/>
      <c r="S214" s="17"/>
    </row>
    <row r="215" spans="1:19" ht="13.5" thickBot="1">
      <c r="A215" s="106"/>
      <c r="B215" s="103"/>
      <c r="C215" s="124"/>
      <c r="D215" s="28" t="s">
        <v>24</v>
      </c>
      <c r="E215" s="48">
        <v>81.44</v>
      </c>
      <c r="F215" s="115"/>
      <c r="G215" s="98"/>
      <c r="H215" s="21">
        <v>468.28</v>
      </c>
      <c r="I215" s="22">
        <v>3664.8</v>
      </c>
      <c r="J215" s="20">
        <f>SUM(E215*F204)</f>
        <v>468.28</v>
      </c>
      <c r="K215" s="17">
        <f>SUM(E215*G204)</f>
        <v>3664.7999999999997</v>
      </c>
      <c r="L215" s="20">
        <f>SUM(J215,K215)</f>
        <v>4133.08</v>
      </c>
      <c r="M215" s="17">
        <f>SUM(J215-H215)</f>
        <v>0</v>
      </c>
      <c r="N215" s="16">
        <f t="shared" si="67"/>
        <v>-4.547473508864641E-13</v>
      </c>
      <c r="O215" s="16"/>
      <c r="P215" s="16"/>
      <c r="Q215" s="100"/>
      <c r="R215" s="16"/>
      <c r="S215" s="17"/>
    </row>
    <row r="216" spans="1:19" ht="13.5" thickBot="1">
      <c r="A216" s="23"/>
      <c r="B216" s="32">
        <v>2018</v>
      </c>
      <c r="C216" s="25"/>
      <c r="D216" s="26" t="s">
        <v>25</v>
      </c>
      <c r="E216" s="52">
        <f>SUM(E204,E205,E206,E207,E208,E209,E210,E211,E212,E213,E214,E215)</f>
        <v>1273.6599999999999</v>
      </c>
      <c r="F216" s="25"/>
      <c r="G216" s="24"/>
      <c r="H216" s="44">
        <f aca="true" t="shared" si="68" ref="H216:S216">SUM(H204:H215)</f>
        <v>7323.58</v>
      </c>
      <c r="I216" s="44">
        <f t="shared" si="68"/>
        <v>57314.700000000004</v>
      </c>
      <c r="J216" s="45">
        <f t="shared" si="68"/>
        <v>7323.545</v>
      </c>
      <c r="K216" s="44">
        <f t="shared" si="68"/>
        <v>57314.700000000004</v>
      </c>
      <c r="L216" s="44">
        <f t="shared" si="68"/>
        <v>64638.244999999995</v>
      </c>
      <c r="M216" s="44">
        <f t="shared" si="68"/>
        <v>-0.029999999999915872</v>
      </c>
      <c r="N216" s="44">
        <f t="shared" si="68"/>
        <v>4.547473508864641E-13</v>
      </c>
      <c r="O216" s="44">
        <f t="shared" si="68"/>
        <v>0</v>
      </c>
      <c r="P216" s="44">
        <f t="shared" si="68"/>
        <v>0</v>
      </c>
      <c r="Q216" s="44">
        <f t="shared" si="68"/>
        <v>0</v>
      </c>
      <c r="R216" s="44">
        <f t="shared" si="68"/>
        <v>0</v>
      </c>
      <c r="S216" s="44">
        <f t="shared" si="68"/>
        <v>0</v>
      </c>
    </row>
    <row r="217" spans="1:19" ht="13.5" thickBot="1">
      <c r="A217" s="29">
        <f>A204</f>
        <v>14</v>
      </c>
      <c r="B217" s="49" t="str">
        <f>B204</f>
        <v>Регионално депо Луковит</v>
      </c>
      <c r="C217" s="30" t="str">
        <f>C204</f>
        <v>Ябланица</v>
      </c>
      <c r="D217" s="31"/>
      <c r="E217" s="52">
        <f>SUM(SUM(E203:E215))</f>
        <v>3116.2600000000007</v>
      </c>
      <c r="F217" s="30">
        <v>5.75</v>
      </c>
      <c r="G217" s="29"/>
      <c r="H217" s="44">
        <f>SUM(H203:H215)</f>
        <v>17918.559999999998</v>
      </c>
      <c r="I217" s="44">
        <f>SUM(I203:I215)</f>
        <v>128611.9</v>
      </c>
      <c r="J217" s="44">
        <f aca="true" t="shared" si="69" ref="J217:S217">SUM(J203:J215)</f>
        <v>17918.504999999997</v>
      </c>
      <c r="K217" s="44">
        <f t="shared" si="69"/>
        <v>128611.9</v>
      </c>
      <c r="L217" s="44">
        <f t="shared" si="69"/>
        <v>146530.405</v>
      </c>
      <c r="M217" s="44">
        <f t="shared" si="69"/>
        <v>-0.029999999999915872</v>
      </c>
      <c r="N217" s="44">
        <f t="shared" si="69"/>
        <v>4.547473508864641E-13</v>
      </c>
      <c r="O217" s="44">
        <f t="shared" si="69"/>
        <v>0</v>
      </c>
      <c r="P217" s="44">
        <f t="shared" si="69"/>
        <v>0</v>
      </c>
      <c r="Q217" s="44">
        <f t="shared" si="69"/>
        <v>0</v>
      </c>
      <c r="R217" s="44">
        <f t="shared" si="69"/>
        <v>0</v>
      </c>
      <c r="S217" s="44">
        <f t="shared" si="69"/>
        <v>0</v>
      </c>
    </row>
    <row r="218" spans="1:19" ht="27" thickBot="1">
      <c r="A218" s="36"/>
      <c r="B218" s="53" t="s">
        <v>79</v>
      </c>
      <c r="C218" s="37"/>
      <c r="D218" s="38"/>
      <c r="E218" s="46">
        <v>1488</v>
      </c>
      <c r="F218" s="37"/>
      <c r="G218" s="39"/>
      <c r="H218" s="56">
        <v>8556.01</v>
      </c>
      <c r="I218" s="57">
        <v>57971.6</v>
      </c>
      <c r="J218" s="86">
        <v>8556.01</v>
      </c>
      <c r="K218" s="87">
        <v>57971.6</v>
      </c>
      <c r="L218" s="54">
        <v>66527.61</v>
      </c>
      <c r="M218" s="47"/>
      <c r="N218" s="47"/>
      <c r="O218" s="41"/>
      <c r="P218" s="42"/>
      <c r="Q218" s="42"/>
      <c r="R218" s="42"/>
      <c r="S218" s="42"/>
    </row>
    <row r="219" spans="1:19" ht="13.5" customHeight="1" thickBot="1">
      <c r="A219" s="104">
        <v>15</v>
      </c>
      <c r="B219" s="107" t="s">
        <v>48</v>
      </c>
      <c r="C219" s="122" t="s">
        <v>54</v>
      </c>
      <c r="D219" s="11" t="s">
        <v>13</v>
      </c>
      <c r="E219" s="48">
        <v>94.22</v>
      </c>
      <c r="F219" s="113">
        <v>5.75</v>
      </c>
      <c r="G219" s="96">
        <v>45</v>
      </c>
      <c r="H219" s="14">
        <v>541.77</v>
      </c>
      <c r="I219" s="15">
        <v>4239.9</v>
      </c>
      <c r="J219" s="12">
        <f>(E219*F219)</f>
        <v>541.765</v>
      </c>
      <c r="K219" s="13">
        <f>SUM(G219*E219)</f>
        <v>4239.9</v>
      </c>
      <c r="L219" s="12">
        <f>SUM(J219,K219)</f>
        <v>4781.665</v>
      </c>
      <c r="M219" s="17">
        <f aca="true" t="shared" si="70" ref="M219:N224">SUM(J219-H219)</f>
        <v>-0.0049999999999954525</v>
      </c>
      <c r="N219" s="16">
        <f t="shared" si="70"/>
        <v>0</v>
      </c>
      <c r="O219" s="16"/>
      <c r="P219" s="16"/>
      <c r="Q219" s="99"/>
      <c r="R219" s="16"/>
      <c r="S219" s="17"/>
    </row>
    <row r="220" spans="1:19" ht="13.5" thickBot="1">
      <c r="A220" s="105"/>
      <c r="B220" s="108"/>
      <c r="C220" s="123"/>
      <c r="D220" s="11" t="s">
        <v>14</v>
      </c>
      <c r="E220" s="48">
        <v>70.44</v>
      </c>
      <c r="F220" s="114"/>
      <c r="G220" s="97"/>
      <c r="H220" s="18">
        <v>405.03</v>
      </c>
      <c r="I220" s="19">
        <v>3169.8</v>
      </c>
      <c r="J220" s="16">
        <f>(E220*F219)</f>
        <v>405.03</v>
      </c>
      <c r="K220" s="17">
        <f>SUM(E220*G219)</f>
        <v>3169.7999999999997</v>
      </c>
      <c r="L220" s="16">
        <f>SUM(J220,K220)</f>
        <v>3574.83</v>
      </c>
      <c r="M220" s="17">
        <f t="shared" si="70"/>
        <v>0</v>
      </c>
      <c r="N220" s="16">
        <f t="shared" si="70"/>
        <v>-4.547473508864641E-13</v>
      </c>
      <c r="O220" s="16"/>
      <c r="P220" s="16"/>
      <c r="Q220" s="100"/>
      <c r="R220" s="16"/>
      <c r="S220" s="17"/>
    </row>
    <row r="221" spans="1:19" ht="13.5" thickBot="1">
      <c r="A221" s="105"/>
      <c r="B221" s="108"/>
      <c r="C221" s="123"/>
      <c r="D221" s="11" t="s">
        <v>15</v>
      </c>
      <c r="E221" s="48">
        <v>115.02</v>
      </c>
      <c r="F221" s="114"/>
      <c r="G221" s="97"/>
      <c r="H221" s="18">
        <v>661.37</v>
      </c>
      <c r="I221" s="19">
        <v>5175.9</v>
      </c>
      <c r="J221" s="16">
        <f>(E221*F219)</f>
        <v>661.365</v>
      </c>
      <c r="K221" s="17">
        <f>SUM(E221*G219)</f>
        <v>5175.9</v>
      </c>
      <c r="L221" s="16">
        <f aca="true" t="shared" si="71" ref="L221:L229">SUM(J221,K221)</f>
        <v>5837.264999999999</v>
      </c>
      <c r="M221" s="17">
        <f t="shared" si="70"/>
        <v>-0.0049999999999954525</v>
      </c>
      <c r="N221" s="16">
        <f t="shared" si="70"/>
        <v>0</v>
      </c>
      <c r="O221" s="16"/>
      <c r="P221" s="16"/>
      <c r="Q221" s="100"/>
      <c r="R221" s="16"/>
      <c r="S221" s="17"/>
    </row>
    <row r="222" spans="1:19" ht="13.5" thickBot="1">
      <c r="A222" s="105"/>
      <c r="B222" s="108"/>
      <c r="C222" s="123"/>
      <c r="D222" s="11" t="s">
        <v>16</v>
      </c>
      <c r="E222" s="48">
        <v>137.48</v>
      </c>
      <c r="F222" s="114"/>
      <c r="G222" s="97"/>
      <c r="H222" s="18">
        <v>790.51</v>
      </c>
      <c r="I222" s="19">
        <v>6186.6</v>
      </c>
      <c r="J222" s="16">
        <f>(E222*F219)</f>
        <v>790.51</v>
      </c>
      <c r="K222" s="17">
        <f>SUM(E222*G219)</f>
        <v>6186.599999999999</v>
      </c>
      <c r="L222" s="16">
        <f t="shared" si="71"/>
        <v>6977.11</v>
      </c>
      <c r="M222" s="17">
        <f t="shared" si="70"/>
        <v>0</v>
      </c>
      <c r="N222" s="16">
        <f t="shared" si="70"/>
        <v>-9.094947017729282E-13</v>
      </c>
      <c r="O222" s="16"/>
      <c r="P222" s="16"/>
      <c r="Q222" s="100"/>
      <c r="R222" s="16"/>
      <c r="S222" s="17"/>
    </row>
    <row r="223" spans="1:19" ht="13.5" thickBot="1">
      <c r="A223" s="105"/>
      <c r="B223" s="108"/>
      <c r="C223" s="123"/>
      <c r="D223" s="11" t="s">
        <v>17</v>
      </c>
      <c r="E223" s="48">
        <v>129.38</v>
      </c>
      <c r="F223" s="114"/>
      <c r="G223" s="97"/>
      <c r="H223" s="18">
        <v>743.94</v>
      </c>
      <c r="I223" s="19">
        <v>5822.1</v>
      </c>
      <c r="J223" s="16">
        <f>(E223*F219)</f>
        <v>743.935</v>
      </c>
      <c r="K223" s="17">
        <f>SUM(E223*G219)</f>
        <v>5822.099999999999</v>
      </c>
      <c r="L223" s="16">
        <f t="shared" si="71"/>
        <v>6566.035</v>
      </c>
      <c r="M223" s="17">
        <f t="shared" si="70"/>
        <v>-0.005000000000109139</v>
      </c>
      <c r="N223" s="16">
        <f t="shared" si="70"/>
        <v>-9.094947017729282E-13</v>
      </c>
      <c r="O223" s="16"/>
      <c r="P223" s="16"/>
      <c r="Q223" s="100"/>
      <c r="R223" s="16"/>
      <c r="S223" s="17"/>
    </row>
    <row r="224" spans="1:19" ht="13.5" thickBot="1">
      <c r="A224" s="105"/>
      <c r="B224" s="109"/>
      <c r="C224" s="123"/>
      <c r="D224" s="11" t="s">
        <v>18</v>
      </c>
      <c r="E224" s="48">
        <v>122.92</v>
      </c>
      <c r="F224" s="114"/>
      <c r="G224" s="97"/>
      <c r="H224" s="18">
        <v>706.79</v>
      </c>
      <c r="I224" s="19">
        <v>5531.4</v>
      </c>
      <c r="J224" s="16">
        <f>(E224*F219)</f>
        <v>706.79</v>
      </c>
      <c r="K224" s="17">
        <f>SUM(E224*G219)</f>
        <v>5531.4</v>
      </c>
      <c r="L224" s="16">
        <f t="shared" si="71"/>
        <v>6238.19</v>
      </c>
      <c r="M224" s="17">
        <f t="shared" si="70"/>
        <v>0</v>
      </c>
      <c r="N224" s="16">
        <f t="shared" si="70"/>
        <v>0</v>
      </c>
      <c r="O224" s="16"/>
      <c r="P224" s="16"/>
      <c r="Q224" s="100"/>
      <c r="R224" s="16"/>
      <c r="S224" s="17"/>
    </row>
    <row r="225" spans="1:19" ht="13.5" thickBot="1">
      <c r="A225" s="105"/>
      <c r="B225" s="101" t="s">
        <v>42</v>
      </c>
      <c r="C225" s="123"/>
      <c r="D225" s="11" t="s">
        <v>19</v>
      </c>
      <c r="E225" s="48">
        <v>109.2</v>
      </c>
      <c r="F225" s="114"/>
      <c r="G225" s="97"/>
      <c r="H225" s="18">
        <v>627.9</v>
      </c>
      <c r="I225" s="19">
        <v>4914</v>
      </c>
      <c r="J225" s="16">
        <f>(E225*F219)</f>
        <v>627.9</v>
      </c>
      <c r="K225" s="17">
        <f>SUM(E225*G219)</f>
        <v>4914</v>
      </c>
      <c r="L225" s="16">
        <f t="shared" si="71"/>
        <v>5541.9</v>
      </c>
      <c r="M225" s="17">
        <v>0</v>
      </c>
      <c r="N225" s="16">
        <f aca="true" t="shared" si="72" ref="N225:N230">SUM(K225-I225)</f>
        <v>0</v>
      </c>
      <c r="O225" s="16"/>
      <c r="P225" s="16"/>
      <c r="Q225" s="100"/>
      <c r="R225" s="16"/>
      <c r="S225" s="17"/>
    </row>
    <row r="226" spans="1:19" ht="13.5" thickBot="1">
      <c r="A226" s="105"/>
      <c r="B226" s="102"/>
      <c r="C226" s="123"/>
      <c r="D226" s="11" t="s">
        <v>20</v>
      </c>
      <c r="E226" s="48">
        <v>170.18</v>
      </c>
      <c r="F226" s="114"/>
      <c r="G226" s="97"/>
      <c r="H226" s="18">
        <v>978.54</v>
      </c>
      <c r="I226" s="19">
        <v>7658.1</v>
      </c>
      <c r="J226" s="16">
        <f>(E226*F219)</f>
        <v>978.5350000000001</v>
      </c>
      <c r="K226" s="17">
        <f>SUM(E226*G219)</f>
        <v>7658.1</v>
      </c>
      <c r="L226" s="16">
        <f t="shared" si="71"/>
        <v>8636.635</v>
      </c>
      <c r="M226" s="17">
        <f>SUM(J226-H226)</f>
        <v>-0.004999999999881766</v>
      </c>
      <c r="N226" s="16">
        <f t="shared" si="72"/>
        <v>0</v>
      </c>
      <c r="O226" s="16"/>
      <c r="P226" s="16"/>
      <c r="Q226" s="100"/>
      <c r="R226" s="16"/>
      <c r="S226" s="17"/>
    </row>
    <row r="227" spans="1:19" ht="13.5" thickBot="1">
      <c r="A227" s="105"/>
      <c r="B227" s="102"/>
      <c r="C227" s="123"/>
      <c r="D227" s="11" t="s">
        <v>21</v>
      </c>
      <c r="E227" s="48">
        <v>122.92</v>
      </c>
      <c r="F227" s="114"/>
      <c r="G227" s="97"/>
      <c r="H227" s="33">
        <v>706.79</v>
      </c>
      <c r="I227" s="34">
        <v>5531.4</v>
      </c>
      <c r="J227" s="16">
        <f>(E227*F219)</f>
        <v>706.79</v>
      </c>
      <c r="K227" s="17">
        <f>SUM(E227*G219)</f>
        <v>5531.4</v>
      </c>
      <c r="L227" s="16">
        <f t="shared" si="71"/>
        <v>6238.19</v>
      </c>
      <c r="M227" s="17">
        <f>SUM(J227-H227)</f>
        <v>0</v>
      </c>
      <c r="N227" s="16">
        <f t="shared" si="72"/>
        <v>0</v>
      </c>
      <c r="O227" s="16"/>
      <c r="P227" s="16"/>
      <c r="Q227" s="100"/>
      <c r="R227" s="16"/>
      <c r="S227" s="17"/>
    </row>
    <row r="228" spans="1:19" ht="13.5" thickBot="1">
      <c r="A228" s="105"/>
      <c r="B228" s="102"/>
      <c r="C228" s="123"/>
      <c r="D228" s="11" t="s">
        <v>22</v>
      </c>
      <c r="E228" s="48">
        <v>150.58</v>
      </c>
      <c r="F228" s="114"/>
      <c r="G228" s="97"/>
      <c r="H228" s="18">
        <v>865.84</v>
      </c>
      <c r="I228" s="19">
        <v>6776.1</v>
      </c>
      <c r="J228" s="16">
        <f>(E228*F219)</f>
        <v>865.835</v>
      </c>
      <c r="K228" s="17">
        <f>SUM(E228*G219)</f>
        <v>6776.1</v>
      </c>
      <c r="L228" s="16">
        <f t="shared" si="71"/>
        <v>7641.935</v>
      </c>
      <c r="M228" s="17">
        <f>SUM(J228-H228)</f>
        <v>-0.0049999999999954525</v>
      </c>
      <c r="N228" s="16">
        <f t="shared" si="72"/>
        <v>0</v>
      </c>
      <c r="O228" s="16"/>
      <c r="P228" s="16"/>
      <c r="Q228" s="100"/>
      <c r="R228" s="16"/>
      <c r="S228" s="17"/>
    </row>
    <row r="229" spans="1:19" ht="13.5" thickBot="1">
      <c r="A229" s="105"/>
      <c r="B229" s="102"/>
      <c r="C229" s="123"/>
      <c r="D229" s="11" t="s">
        <v>23</v>
      </c>
      <c r="E229" s="48">
        <v>107.02</v>
      </c>
      <c r="F229" s="114"/>
      <c r="G229" s="97"/>
      <c r="H229" s="18">
        <v>615.37</v>
      </c>
      <c r="I229" s="19">
        <v>4815.9</v>
      </c>
      <c r="J229" s="16">
        <f>(E229*F219)</f>
        <v>615.365</v>
      </c>
      <c r="K229" s="17">
        <f>SUM(E229*G219)</f>
        <v>4815.9</v>
      </c>
      <c r="L229" s="16">
        <f t="shared" si="71"/>
        <v>5431.264999999999</v>
      </c>
      <c r="M229" s="17">
        <f>SUM(J229-H229)</f>
        <v>-0.0049999999999954525</v>
      </c>
      <c r="N229" s="16">
        <f t="shared" si="72"/>
        <v>0</v>
      </c>
      <c r="O229" s="16"/>
      <c r="P229" s="16"/>
      <c r="Q229" s="100"/>
      <c r="R229" s="16"/>
      <c r="S229" s="17"/>
    </row>
    <row r="230" spans="1:19" ht="13.5" thickBot="1">
      <c r="A230" s="106"/>
      <c r="B230" s="103"/>
      <c r="C230" s="124"/>
      <c r="D230" s="28" t="s">
        <v>24</v>
      </c>
      <c r="E230" s="48">
        <v>105.76</v>
      </c>
      <c r="F230" s="115"/>
      <c r="G230" s="98"/>
      <c r="H230" s="21">
        <v>608.12</v>
      </c>
      <c r="I230" s="22">
        <v>4759.2</v>
      </c>
      <c r="J230" s="20">
        <f>SUM(E230*F219)</f>
        <v>608.12</v>
      </c>
      <c r="K230" s="17">
        <f>SUM(E230*G219)</f>
        <v>4759.2</v>
      </c>
      <c r="L230" s="20">
        <f>SUM(J230,K230)</f>
        <v>5367.32</v>
      </c>
      <c r="M230" s="17">
        <f>SUM(J230-H230)</f>
        <v>0</v>
      </c>
      <c r="N230" s="16">
        <f t="shared" si="72"/>
        <v>0</v>
      </c>
      <c r="O230" s="16"/>
      <c r="P230" s="16"/>
      <c r="Q230" s="100"/>
      <c r="R230" s="16"/>
      <c r="S230" s="17"/>
    </row>
    <row r="231" spans="1:19" ht="13.5" thickBot="1">
      <c r="A231" s="23"/>
      <c r="B231" s="32">
        <v>2018</v>
      </c>
      <c r="C231" s="25"/>
      <c r="D231" s="26" t="s">
        <v>25</v>
      </c>
      <c r="E231" s="52">
        <f>SUM(E219,E220,E221,E222,E223,E224,E225,E226,E227,E228,E229,E230)</f>
        <v>1435.12</v>
      </c>
      <c r="F231" s="25"/>
      <c r="G231" s="24"/>
      <c r="H231" s="44">
        <f aca="true" t="shared" si="73" ref="H231:S231">SUM(H219:H230)</f>
        <v>8251.970000000001</v>
      </c>
      <c r="I231" s="44">
        <f t="shared" si="73"/>
        <v>64580.399999999994</v>
      </c>
      <c r="J231" s="45">
        <f t="shared" si="73"/>
        <v>8251.94</v>
      </c>
      <c r="K231" s="44">
        <f t="shared" si="73"/>
        <v>64580.399999999994</v>
      </c>
      <c r="L231" s="44">
        <f t="shared" si="73"/>
        <v>72832.34</v>
      </c>
      <c r="M231" s="44">
        <f t="shared" si="73"/>
        <v>-0.029999999999972715</v>
      </c>
      <c r="N231" s="44">
        <f t="shared" si="73"/>
        <v>-2.2737367544323206E-12</v>
      </c>
      <c r="O231" s="44">
        <f t="shared" si="73"/>
        <v>0</v>
      </c>
      <c r="P231" s="44">
        <f t="shared" si="73"/>
        <v>0</v>
      </c>
      <c r="Q231" s="44">
        <f t="shared" si="73"/>
        <v>0</v>
      </c>
      <c r="R231" s="44">
        <f t="shared" si="73"/>
        <v>0</v>
      </c>
      <c r="S231" s="44">
        <f t="shared" si="73"/>
        <v>0</v>
      </c>
    </row>
    <row r="232" spans="1:19" ht="13.5" thickBot="1">
      <c r="A232" s="29">
        <f>A219</f>
        <v>15</v>
      </c>
      <c r="B232" s="49" t="str">
        <f>B219</f>
        <v>Регионално депо Луковит</v>
      </c>
      <c r="C232" s="30" t="str">
        <f>C219</f>
        <v>Роман</v>
      </c>
      <c r="D232" s="31"/>
      <c r="E232" s="52">
        <f>SUM(SUM(E218:E230))</f>
        <v>2923.12</v>
      </c>
      <c r="F232" s="30">
        <v>5.75</v>
      </c>
      <c r="G232" s="29"/>
      <c r="H232" s="44">
        <f>SUM(H218:H230)</f>
        <v>16807.980000000003</v>
      </c>
      <c r="I232" s="44">
        <f>SUM(I218:I230)</f>
        <v>122552</v>
      </c>
      <c r="J232" s="44">
        <f aca="true" t="shared" si="74" ref="J232:S232">SUM(J218:J230)</f>
        <v>16807.949999999997</v>
      </c>
      <c r="K232" s="44">
        <f t="shared" si="74"/>
        <v>122552</v>
      </c>
      <c r="L232" s="44">
        <f t="shared" si="74"/>
        <v>139359.95</v>
      </c>
      <c r="M232" s="44">
        <f t="shared" si="74"/>
        <v>-0.029999999999972715</v>
      </c>
      <c r="N232" s="44">
        <f t="shared" si="74"/>
        <v>-2.2737367544323206E-12</v>
      </c>
      <c r="O232" s="44">
        <f t="shared" si="74"/>
        <v>0</v>
      </c>
      <c r="P232" s="44">
        <f t="shared" si="74"/>
        <v>0</v>
      </c>
      <c r="Q232" s="44">
        <f t="shared" si="74"/>
        <v>0</v>
      </c>
      <c r="R232" s="44">
        <f t="shared" si="74"/>
        <v>0</v>
      </c>
      <c r="S232" s="44">
        <f t="shared" si="74"/>
        <v>0</v>
      </c>
    </row>
    <row r="233" spans="1:19" ht="27" thickBot="1">
      <c r="A233" s="36"/>
      <c r="B233" s="53" t="s">
        <v>79</v>
      </c>
      <c r="C233" s="37"/>
      <c r="D233" s="38"/>
      <c r="E233" s="46">
        <v>156.42</v>
      </c>
      <c r="F233" s="37"/>
      <c r="G233" s="39"/>
      <c r="H233" s="46">
        <v>899.42</v>
      </c>
      <c r="I233" s="57">
        <v>6007.28</v>
      </c>
      <c r="J233" s="94">
        <v>899.42</v>
      </c>
      <c r="K233" s="95">
        <v>6007.28</v>
      </c>
      <c r="L233" s="54">
        <v>6906.7</v>
      </c>
      <c r="M233" s="47"/>
      <c r="N233" s="47"/>
      <c r="O233" s="41"/>
      <c r="P233" s="42"/>
      <c r="Q233" s="42"/>
      <c r="R233" s="42"/>
      <c r="S233" s="42"/>
    </row>
    <row r="234" spans="1:19" ht="13.5" customHeight="1" thickBot="1">
      <c r="A234" s="104">
        <v>16</v>
      </c>
      <c r="B234" s="107" t="s">
        <v>48</v>
      </c>
      <c r="C234" s="122" t="s">
        <v>55</v>
      </c>
      <c r="D234" s="11" t="s">
        <v>13</v>
      </c>
      <c r="E234" s="48"/>
      <c r="F234" s="113">
        <v>5.75</v>
      </c>
      <c r="G234" s="96">
        <v>45</v>
      </c>
      <c r="H234" s="14"/>
      <c r="I234" s="15"/>
      <c r="J234" s="12">
        <f>(E234*F234)</f>
        <v>0</v>
      </c>
      <c r="K234" s="13">
        <f>SUM(G234*E234)</f>
        <v>0</v>
      </c>
      <c r="L234" s="12">
        <f>SUM(J234,K234)</f>
        <v>0</v>
      </c>
      <c r="M234" s="17">
        <f aca="true" t="shared" si="75" ref="M234:N239">SUM(J234-H234)</f>
        <v>0</v>
      </c>
      <c r="N234" s="16">
        <f t="shared" si="75"/>
        <v>0</v>
      </c>
      <c r="O234" s="16"/>
      <c r="P234" s="16"/>
      <c r="Q234" s="99"/>
      <c r="R234" s="16"/>
      <c r="S234" s="17"/>
    </row>
    <row r="235" spans="1:19" ht="13.5" thickBot="1">
      <c r="A235" s="105"/>
      <c r="B235" s="108"/>
      <c r="C235" s="123"/>
      <c r="D235" s="11" t="s">
        <v>14</v>
      </c>
      <c r="E235" s="48"/>
      <c r="F235" s="114"/>
      <c r="G235" s="97"/>
      <c r="H235" s="18"/>
      <c r="I235" s="19"/>
      <c r="J235" s="16">
        <f>(E235*F234)</f>
        <v>0</v>
      </c>
      <c r="K235" s="17">
        <f>SUM(E235*G234)</f>
        <v>0</v>
      </c>
      <c r="L235" s="16">
        <f>SUM(J235,K235)</f>
        <v>0</v>
      </c>
      <c r="M235" s="17">
        <f t="shared" si="75"/>
        <v>0</v>
      </c>
      <c r="N235" s="16">
        <f t="shared" si="75"/>
        <v>0</v>
      </c>
      <c r="O235" s="16"/>
      <c r="P235" s="16"/>
      <c r="Q235" s="100"/>
      <c r="R235" s="16"/>
      <c r="S235" s="17"/>
    </row>
    <row r="236" spans="1:19" ht="13.5" thickBot="1">
      <c r="A236" s="105"/>
      <c r="B236" s="108"/>
      <c r="C236" s="123"/>
      <c r="D236" s="11" t="s">
        <v>15</v>
      </c>
      <c r="E236" s="48">
        <v>30.08</v>
      </c>
      <c r="F236" s="114"/>
      <c r="G236" s="97"/>
      <c r="H236" s="18">
        <v>172.96</v>
      </c>
      <c r="I236" s="19">
        <v>1353.6</v>
      </c>
      <c r="J236" s="16">
        <f>(E236*F234)</f>
        <v>172.95999999999998</v>
      </c>
      <c r="K236" s="17">
        <f>SUM(E236*G234)</f>
        <v>1353.6</v>
      </c>
      <c r="L236" s="16">
        <f aca="true" t="shared" si="76" ref="L236:L244">SUM(J236,K236)</f>
        <v>1526.56</v>
      </c>
      <c r="M236" s="17">
        <f t="shared" si="75"/>
        <v>-2.842170943040401E-14</v>
      </c>
      <c r="N236" s="16">
        <f t="shared" si="75"/>
        <v>0</v>
      </c>
      <c r="O236" s="16"/>
      <c r="P236" s="16"/>
      <c r="Q236" s="100"/>
      <c r="R236" s="16"/>
      <c r="S236" s="17"/>
    </row>
    <row r="237" spans="1:19" ht="13.5" thickBot="1">
      <c r="A237" s="105"/>
      <c r="B237" s="108"/>
      <c r="C237" s="123"/>
      <c r="D237" s="11" t="s">
        <v>16</v>
      </c>
      <c r="E237" s="48">
        <v>35.06</v>
      </c>
      <c r="F237" s="114"/>
      <c r="G237" s="97"/>
      <c r="H237" s="18">
        <v>201.6</v>
      </c>
      <c r="I237" s="19">
        <v>1577.7</v>
      </c>
      <c r="J237" s="16">
        <f>(E237*F234)</f>
        <v>201.59500000000003</v>
      </c>
      <c r="K237" s="17">
        <f>SUM(E237*G234)</f>
        <v>1577.7</v>
      </c>
      <c r="L237" s="16">
        <f t="shared" si="76"/>
        <v>1779.295</v>
      </c>
      <c r="M237" s="17">
        <f t="shared" si="75"/>
        <v>-0.004999999999967031</v>
      </c>
      <c r="N237" s="16">
        <f t="shared" si="75"/>
        <v>0</v>
      </c>
      <c r="O237" s="16"/>
      <c r="P237" s="16"/>
      <c r="Q237" s="100"/>
      <c r="R237" s="16"/>
      <c r="S237" s="17"/>
    </row>
    <row r="238" spans="1:19" ht="13.5" thickBot="1">
      <c r="A238" s="105"/>
      <c r="B238" s="108"/>
      <c r="C238" s="123"/>
      <c r="D238" s="11" t="s">
        <v>17</v>
      </c>
      <c r="E238" s="48">
        <v>30.68</v>
      </c>
      <c r="F238" s="114"/>
      <c r="G238" s="97"/>
      <c r="H238" s="18">
        <v>176.41</v>
      </c>
      <c r="I238" s="19">
        <v>1380.6</v>
      </c>
      <c r="J238" s="16">
        <f>(E238*F234)</f>
        <v>176.41</v>
      </c>
      <c r="K238" s="17">
        <f>SUM(E238*G234)</f>
        <v>1380.6</v>
      </c>
      <c r="L238" s="16">
        <f t="shared" si="76"/>
        <v>1557.01</v>
      </c>
      <c r="M238" s="17">
        <f t="shared" si="75"/>
        <v>0</v>
      </c>
      <c r="N238" s="16">
        <f t="shared" si="75"/>
        <v>0</v>
      </c>
      <c r="O238" s="16"/>
      <c r="P238" s="16"/>
      <c r="Q238" s="100"/>
      <c r="R238" s="16"/>
      <c r="S238" s="17"/>
    </row>
    <row r="239" spans="1:19" ht="13.5" thickBot="1">
      <c r="A239" s="105"/>
      <c r="B239" s="109"/>
      <c r="C239" s="123"/>
      <c r="D239" s="11" t="s">
        <v>18</v>
      </c>
      <c r="E239" s="48"/>
      <c r="F239" s="114"/>
      <c r="G239" s="97"/>
      <c r="H239" s="18"/>
      <c r="I239" s="19"/>
      <c r="J239" s="16">
        <f>(E239*F234)</f>
        <v>0</v>
      </c>
      <c r="K239" s="17">
        <f>SUM(E239*G234)</f>
        <v>0</v>
      </c>
      <c r="L239" s="16">
        <f t="shared" si="76"/>
        <v>0</v>
      </c>
      <c r="M239" s="17">
        <f t="shared" si="75"/>
        <v>0</v>
      </c>
      <c r="N239" s="16">
        <f t="shared" si="75"/>
        <v>0</v>
      </c>
      <c r="O239" s="16"/>
      <c r="P239" s="16"/>
      <c r="Q239" s="100"/>
      <c r="R239" s="16"/>
      <c r="S239" s="17"/>
    </row>
    <row r="240" spans="1:19" ht="13.5" thickBot="1">
      <c r="A240" s="105"/>
      <c r="B240" s="101" t="s">
        <v>42</v>
      </c>
      <c r="C240" s="123"/>
      <c r="D240" s="11" t="s">
        <v>19</v>
      </c>
      <c r="E240" s="48"/>
      <c r="F240" s="114"/>
      <c r="G240" s="97"/>
      <c r="H240" s="18"/>
      <c r="I240" s="19"/>
      <c r="J240" s="16">
        <f>(E240*F234)</f>
        <v>0</v>
      </c>
      <c r="K240" s="17">
        <f>SUM(E240*G234)</f>
        <v>0</v>
      </c>
      <c r="L240" s="16">
        <f t="shared" si="76"/>
        <v>0</v>
      </c>
      <c r="M240" s="17">
        <v>0</v>
      </c>
      <c r="N240" s="16">
        <f aca="true" t="shared" si="77" ref="N240:N245">SUM(K240-I240)</f>
        <v>0</v>
      </c>
      <c r="O240" s="16"/>
      <c r="P240" s="16"/>
      <c r="Q240" s="100"/>
      <c r="R240" s="16"/>
      <c r="S240" s="17"/>
    </row>
    <row r="241" spans="1:19" ht="13.5" thickBot="1">
      <c r="A241" s="105"/>
      <c r="B241" s="102"/>
      <c r="C241" s="123"/>
      <c r="D241" s="11" t="s">
        <v>20</v>
      </c>
      <c r="E241" s="48">
        <v>18.94</v>
      </c>
      <c r="F241" s="114"/>
      <c r="G241" s="97"/>
      <c r="H241" s="18">
        <v>108.91</v>
      </c>
      <c r="I241" s="19">
        <v>852.3</v>
      </c>
      <c r="J241" s="16">
        <f>(E241*F234)</f>
        <v>108.905</v>
      </c>
      <c r="K241" s="17">
        <f>SUM(E241*G234)</f>
        <v>852.3000000000001</v>
      </c>
      <c r="L241" s="16">
        <f t="shared" si="76"/>
        <v>961.205</v>
      </c>
      <c r="M241" s="17">
        <f>SUM(J241-H241)</f>
        <v>-0.0049999999999954525</v>
      </c>
      <c r="N241" s="16">
        <f t="shared" si="77"/>
        <v>1.1368683772161603E-13</v>
      </c>
      <c r="O241" s="16"/>
      <c r="P241" s="16"/>
      <c r="Q241" s="100"/>
      <c r="R241" s="16"/>
      <c r="S241" s="17"/>
    </row>
    <row r="242" spans="1:19" ht="13.5" thickBot="1">
      <c r="A242" s="105"/>
      <c r="B242" s="102"/>
      <c r="C242" s="123"/>
      <c r="D242" s="11" t="s">
        <v>21</v>
      </c>
      <c r="E242" s="48"/>
      <c r="F242" s="114"/>
      <c r="G242" s="97"/>
      <c r="H242" s="33"/>
      <c r="I242" s="34"/>
      <c r="J242" s="16">
        <f>(E242*F234)</f>
        <v>0</v>
      </c>
      <c r="K242" s="17">
        <f>SUM(E242*G234)</f>
        <v>0</v>
      </c>
      <c r="L242" s="16">
        <f t="shared" si="76"/>
        <v>0</v>
      </c>
      <c r="M242" s="17">
        <f>SUM(J242-H242)</f>
        <v>0</v>
      </c>
      <c r="N242" s="16">
        <f t="shared" si="77"/>
        <v>0</v>
      </c>
      <c r="O242" s="16"/>
      <c r="P242" s="16"/>
      <c r="Q242" s="100"/>
      <c r="R242" s="16"/>
      <c r="S242" s="17"/>
    </row>
    <row r="243" spans="1:19" ht="13.5" thickBot="1">
      <c r="A243" s="105"/>
      <c r="B243" s="102"/>
      <c r="C243" s="123"/>
      <c r="D243" s="11" t="s">
        <v>22</v>
      </c>
      <c r="E243" s="48"/>
      <c r="F243" s="114"/>
      <c r="G243" s="97"/>
      <c r="H243" s="18"/>
      <c r="I243" s="19"/>
      <c r="J243" s="16">
        <f>(E243*F234)</f>
        <v>0</v>
      </c>
      <c r="K243" s="17">
        <f>SUM(E243*G234)</f>
        <v>0</v>
      </c>
      <c r="L243" s="16">
        <f t="shared" si="76"/>
        <v>0</v>
      </c>
      <c r="M243" s="17">
        <f>SUM(J243-H243)</f>
        <v>0</v>
      </c>
      <c r="N243" s="16">
        <f t="shared" si="77"/>
        <v>0</v>
      </c>
      <c r="O243" s="16"/>
      <c r="P243" s="16"/>
      <c r="Q243" s="100"/>
      <c r="R243" s="16"/>
      <c r="S243" s="17"/>
    </row>
    <row r="244" spans="1:19" ht="13.5" thickBot="1">
      <c r="A244" s="105"/>
      <c r="B244" s="102"/>
      <c r="C244" s="123"/>
      <c r="D244" s="11" t="s">
        <v>23</v>
      </c>
      <c r="E244" s="48">
        <v>103.42</v>
      </c>
      <c r="F244" s="114"/>
      <c r="G244" s="97"/>
      <c r="H244" s="18">
        <v>594.67</v>
      </c>
      <c r="I244" s="19">
        <v>4653.9</v>
      </c>
      <c r="J244" s="16">
        <f>(E244*F234)</f>
        <v>594.665</v>
      </c>
      <c r="K244" s="17">
        <f>SUM(E244*G234)</f>
        <v>4653.9</v>
      </c>
      <c r="L244" s="16">
        <f t="shared" si="76"/>
        <v>5248.565</v>
      </c>
      <c r="M244" s="17">
        <f>SUM(J244-H244)</f>
        <v>-0.0049999999999954525</v>
      </c>
      <c r="N244" s="16">
        <f t="shared" si="77"/>
        <v>0</v>
      </c>
      <c r="O244" s="16"/>
      <c r="P244" s="16"/>
      <c r="Q244" s="100"/>
      <c r="R244" s="16"/>
      <c r="S244" s="17"/>
    </row>
    <row r="245" spans="1:19" ht="13.5" thickBot="1">
      <c r="A245" s="106"/>
      <c r="B245" s="103"/>
      <c r="C245" s="124"/>
      <c r="D245" s="28" t="s">
        <v>24</v>
      </c>
      <c r="E245" s="48">
        <v>21.3</v>
      </c>
      <c r="F245" s="115"/>
      <c r="G245" s="98"/>
      <c r="H245" s="21">
        <v>122.48</v>
      </c>
      <c r="I245" s="22">
        <v>958.5</v>
      </c>
      <c r="J245" s="20">
        <f>SUM(E245*F234)</f>
        <v>122.47500000000001</v>
      </c>
      <c r="K245" s="17">
        <f>SUM(E245*G234)</f>
        <v>958.5</v>
      </c>
      <c r="L245" s="20">
        <f>SUM(J245,K245)</f>
        <v>1080.975</v>
      </c>
      <c r="M245" s="17">
        <f>SUM(J245-H245)</f>
        <v>-0.0049999999999954525</v>
      </c>
      <c r="N245" s="16">
        <f t="shared" si="77"/>
        <v>0</v>
      </c>
      <c r="O245" s="16"/>
      <c r="P245" s="16"/>
      <c r="Q245" s="100"/>
      <c r="R245" s="16"/>
      <c r="S245" s="17"/>
    </row>
    <row r="246" spans="1:19" ht="13.5" thickBot="1">
      <c r="A246" s="23"/>
      <c r="B246" s="32">
        <v>2018</v>
      </c>
      <c r="C246" s="25"/>
      <c r="D246" s="26" t="s">
        <v>25</v>
      </c>
      <c r="E246" s="52">
        <f>SUM(E234,E235,E236,E237,E238,E239,E240,E241,E242,E243,E244,E245)</f>
        <v>239.48000000000002</v>
      </c>
      <c r="F246" s="25"/>
      <c r="G246" s="24"/>
      <c r="H246" s="44">
        <f aca="true" t="shared" si="78" ref="H246:S246">SUM(H234:H245)</f>
        <v>1377.03</v>
      </c>
      <c r="I246" s="44">
        <f t="shared" si="78"/>
        <v>10776.599999999999</v>
      </c>
      <c r="J246" s="45">
        <f t="shared" si="78"/>
        <v>1377.0099999999998</v>
      </c>
      <c r="K246" s="44">
        <f t="shared" si="78"/>
        <v>10776.599999999999</v>
      </c>
      <c r="L246" s="44">
        <f t="shared" si="78"/>
        <v>12153.609999999999</v>
      </c>
      <c r="M246" s="44">
        <f t="shared" si="78"/>
        <v>-0.01999999999998181</v>
      </c>
      <c r="N246" s="44">
        <f t="shared" si="78"/>
        <v>1.1368683772161603E-13</v>
      </c>
      <c r="O246" s="44">
        <f t="shared" si="78"/>
        <v>0</v>
      </c>
      <c r="P246" s="44">
        <f t="shared" si="78"/>
        <v>0</v>
      </c>
      <c r="Q246" s="44">
        <f t="shared" si="78"/>
        <v>0</v>
      </c>
      <c r="R246" s="44">
        <f t="shared" si="78"/>
        <v>0</v>
      </c>
      <c r="S246" s="44">
        <f t="shared" si="78"/>
        <v>0</v>
      </c>
    </row>
    <row r="247" spans="1:19" ht="13.5" thickBot="1">
      <c r="A247" s="29">
        <f>A234</f>
        <v>16</v>
      </c>
      <c r="B247" s="49" t="str">
        <f>B234</f>
        <v>Регионално депо Луковит</v>
      </c>
      <c r="C247" s="30" t="str">
        <f>C234</f>
        <v>други</v>
      </c>
      <c r="D247" s="31"/>
      <c r="E247" s="52">
        <f>SUM(SUM(E233:E245))</f>
        <v>395.90000000000003</v>
      </c>
      <c r="F247" s="30">
        <v>5.75</v>
      </c>
      <c r="G247" s="29"/>
      <c r="H247" s="44">
        <f>SUM(H233:H245)</f>
        <v>2276.45</v>
      </c>
      <c r="I247" s="44">
        <f>SUM(I233:I245)</f>
        <v>16783.879999999997</v>
      </c>
      <c r="J247" s="44">
        <f aca="true" t="shared" si="79" ref="J247:S247">SUM(J233:J245)</f>
        <v>2276.43</v>
      </c>
      <c r="K247" s="44">
        <f t="shared" si="79"/>
        <v>16783.879999999997</v>
      </c>
      <c r="L247" s="44">
        <f t="shared" si="79"/>
        <v>19060.309999999998</v>
      </c>
      <c r="M247" s="44">
        <f t="shared" si="79"/>
        <v>-0.01999999999998181</v>
      </c>
      <c r="N247" s="44">
        <f t="shared" si="79"/>
        <v>1.1368683772161603E-13</v>
      </c>
      <c r="O247" s="44">
        <f t="shared" si="79"/>
        <v>0</v>
      </c>
      <c r="P247" s="44">
        <f t="shared" si="79"/>
        <v>0</v>
      </c>
      <c r="Q247" s="44">
        <f t="shared" si="79"/>
        <v>0</v>
      </c>
      <c r="R247" s="44">
        <f t="shared" si="79"/>
        <v>0</v>
      </c>
      <c r="S247" s="44">
        <f t="shared" si="79"/>
        <v>0</v>
      </c>
    </row>
    <row r="248" spans="1:19" ht="27" thickBot="1">
      <c r="A248" s="36"/>
      <c r="B248" s="53" t="s">
        <v>80</v>
      </c>
      <c r="C248" s="37"/>
      <c r="D248" s="38"/>
      <c r="E248" s="56">
        <v>13795.74</v>
      </c>
      <c r="F248" s="37"/>
      <c r="G248" s="39"/>
      <c r="H248" s="56">
        <v>55182.96</v>
      </c>
      <c r="I248" s="57">
        <v>267684.5</v>
      </c>
      <c r="J248" s="86">
        <v>55182.96</v>
      </c>
      <c r="K248" s="87">
        <v>267684.5</v>
      </c>
      <c r="L248" s="54">
        <v>322867.46</v>
      </c>
      <c r="M248" s="47"/>
      <c r="N248" s="47"/>
      <c r="O248" s="41"/>
      <c r="P248" s="42"/>
      <c r="Q248" s="42"/>
      <c r="R248" s="42"/>
      <c r="S248" s="42"/>
    </row>
    <row r="249" spans="1:19" ht="13.5" thickBot="1">
      <c r="A249" s="104">
        <v>17</v>
      </c>
      <c r="B249" s="107" t="s">
        <v>56</v>
      </c>
      <c r="C249" s="116" t="s">
        <v>57</v>
      </c>
      <c r="D249" s="11" t="s">
        <v>13</v>
      </c>
      <c r="E249" s="48">
        <v>756.01</v>
      </c>
      <c r="F249" s="113">
        <v>4</v>
      </c>
      <c r="G249" s="96">
        <v>22.5</v>
      </c>
      <c r="H249" s="14">
        <v>3024.04</v>
      </c>
      <c r="I249" s="15">
        <v>17010.23</v>
      </c>
      <c r="J249" s="12">
        <f>(E249*F249)</f>
        <v>3024.04</v>
      </c>
      <c r="K249" s="13">
        <f>SUM(G249*E249)</f>
        <v>17010.225</v>
      </c>
      <c r="L249" s="12">
        <f>SUM(J249,K249)</f>
        <v>20034.265</v>
      </c>
      <c r="M249" s="17">
        <f aca="true" t="shared" si="80" ref="M249:N254">SUM(J249-H249)</f>
        <v>0</v>
      </c>
      <c r="N249" s="16">
        <f t="shared" si="80"/>
        <v>-0.005000000001018634</v>
      </c>
      <c r="O249" s="16"/>
      <c r="P249" s="16"/>
      <c r="Q249" s="99"/>
      <c r="R249" s="16"/>
      <c r="S249" s="17"/>
    </row>
    <row r="250" spans="1:19" ht="13.5" thickBot="1">
      <c r="A250" s="105"/>
      <c r="B250" s="108"/>
      <c r="C250" s="117"/>
      <c r="D250" s="11" t="s">
        <v>14</v>
      </c>
      <c r="E250" s="48">
        <v>549.74</v>
      </c>
      <c r="F250" s="114"/>
      <c r="G250" s="97"/>
      <c r="H250" s="18">
        <v>2198.96</v>
      </c>
      <c r="I250" s="19">
        <v>12369.15</v>
      </c>
      <c r="J250" s="16">
        <f>(E250*F249)</f>
        <v>2198.96</v>
      </c>
      <c r="K250" s="17">
        <f>SUM(E250*G249)</f>
        <v>12369.15</v>
      </c>
      <c r="L250" s="16">
        <f>SUM(J250,K250)</f>
        <v>14568.11</v>
      </c>
      <c r="M250" s="17">
        <f t="shared" si="80"/>
        <v>0</v>
      </c>
      <c r="N250" s="16">
        <f t="shared" si="80"/>
        <v>0</v>
      </c>
      <c r="O250" s="16"/>
      <c r="P250" s="16"/>
      <c r="Q250" s="100"/>
      <c r="R250" s="16"/>
      <c r="S250" s="17"/>
    </row>
    <row r="251" spans="1:19" ht="13.5" thickBot="1">
      <c r="A251" s="105"/>
      <c r="B251" s="108"/>
      <c r="C251" s="117"/>
      <c r="D251" s="11" t="s">
        <v>15</v>
      </c>
      <c r="E251" s="48">
        <v>838.51</v>
      </c>
      <c r="F251" s="114"/>
      <c r="G251" s="97"/>
      <c r="H251" s="18">
        <v>3354.04</v>
      </c>
      <c r="I251" s="19">
        <v>18866.48</v>
      </c>
      <c r="J251" s="16">
        <f>(E251*F249)</f>
        <v>3354.04</v>
      </c>
      <c r="K251" s="17">
        <f>SUM(E251*G249)</f>
        <v>18866.475</v>
      </c>
      <c r="L251" s="16">
        <f aca="true" t="shared" si="81" ref="L251:L259">SUM(J251,K251)</f>
        <v>22220.515</v>
      </c>
      <c r="M251" s="17">
        <f t="shared" si="80"/>
        <v>0</v>
      </c>
      <c r="N251" s="16">
        <f t="shared" si="80"/>
        <v>-0.005000000001018634</v>
      </c>
      <c r="O251" s="16"/>
      <c r="P251" s="16"/>
      <c r="Q251" s="100"/>
      <c r="R251" s="16"/>
      <c r="S251" s="17"/>
    </row>
    <row r="252" spans="1:19" ht="13.5" thickBot="1">
      <c r="A252" s="105"/>
      <c r="B252" s="108"/>
      <c r="C252" s="117"/>
      <c r="D252" s="11" t="s">
        <v>16</v>
      </c>
      <c r="E252" s="48">
        <v>913.39</v>
      </c>
      <c r="F252" s="114"/>
      <c r="G252" s="97"/>
      <c r="H252" s="18">
        <v>3653.56</v>
      </c>
      <c r="I252" s="19">
        <v>20551.28</v>
      </c>
      <c r="J252" s="16">
        <f>(E252*F249)</f>
        <v>3653.56</v>
      </c>
      <c r="K252" s="17">
        <f>SUM(E252*G249)</f>
        <v>20551.275</v>
      </c>
      <c r="L252" s="16">
        <f t="shared" si="81"/>
        <v>24204.835000000003</v>
      </c>
      <c r="M252" s="17">
        <f t="shared" si="80"/>
        <v>0</v>
      </c>
      <c r="N252" s="16">
        <f t="shared" si="80"/>
        <v>-0.004999999997380655</v>
      </c>
      <c r="O252" s="16"/>
      <c r="P252" s="16"/>
      <c r="Q252" s="100"/>
      <c r="R252" s="16"/>
      <c r="S252" s="17"/>
    </row>
    <row r="253" spans="1:19" ht="13.5" thickBot="1">
      <c r="A253" s="105"/>
      <c r="B253" s="108"/>
      <c r="C253" s="117"/>
      <c r="D253" s="11" t="s">
        <v>17</v>
      </c>
      <c r="E253" s="48">
        <v>675.66</v>
      </c>
      <c r="F253" s="114"/>
      <c r="G253" s="97"/>
      <c r="H253" s="18">
        <v>2702.64</v>
      </c>
      <c r="I253" s="19">
        <v>15202.35</v>
      </c>
      <c r="J253" s="16">
        <f>(E253*F249)</f>
        <v>2702.64</v>
      </c>
      <c r="K253" s="17">
        <f>SUM(E253*G249)</f>
        <v>15202.349999999999</v>
      </c>
      <c r="L253" s="16">
        <f t="shared" si="81"/>
        <v>17904.989999999998</v>
      </c>
      <c r="M253" s="17">
        <f t="shared" si="80"/>
        <v>0</v>
      </c>
      <c r="N253" s="16">
        <f t="shared" si="80"/>
        <v>-1.8189894035458565E-12</v>
      </c>
      <c r="O253" s="16"/>
      <c r="P253" s="16"/>
      <c r="Q253" s="100"/>
      <c r="R253" s="16"/>
      <c r="S253" s="17"/>
    </row>
    <row r="254" spans="1:19" ht="13.5" thickBot="1">
      <c r="A254" s="105"/>
      <c r="B254" s="109"/>
      <c r="C254" s="117"/>
      <c r="D254" s="11" t="s">
        <v>18</v>
      </c>
      <c r="E254" s="48">
        <v>748.87</v>
      </c>
      <c r="F254" s="114"/>
      <c r="G254" s="97"/>
      <c r="H254" s="18">
        <v>2995.48</v>
      </c>
      <c r="I254" s="19">
        <v>16849.58</v>
      </c>
      <c r="J254" s="16">
        <f>(E254*F249)</f>
        <v>2995.48</v>
      </c>
      <c r="K254" s="17">
        <f>SUM(E254*G249)</f>
        <v>16849.575</v>
      </c>
      <c r="L254" s="16">
        <f t="shared" si="81"/>
        <v>19845.055</v>
      </c>
      <c r="M254" s="17">
        <f t="shared" si="80"/>
        <v>0</v>
      </c>
      <c r="N254" s="16">
        <f t="shared" si="80"/>
        <v>-0.005000000001018634</v>
      </c>
      <c r="O254" s="16"/>
      <c r="P254" s="16"/>
      <c r="Q254" s="100"/>
      <c r="R254" s="16"/>
      <c r="S254" s="17"/>
    </row>
    <row r="255" spans="1:19" ht="13.5" thickBot="1">
      <c r="A255" s="105"/>
      <c r="B255" s="101"/>
      <c r="C255" s="117"/>
      <c r="D255" s="11" t="s">
        <v>19</v>
      </c>
      <c r="E255" s="48">
        <v>972.81</v>
      </c>
      <c r="F255" s="114"/>
      <c r="G255" s="97"/>
      <c r="H255" s="18">
        <v>3891.24</v>
      </c>
      <c r="I255" s="19">
        <v>21888.23</v>
      </c>
      <c r="J255" s="16">
        <f>(E255*F249)</f>
        <v>3891.24</v>
      </c>
      <c r="K255" s="17">
        <f>SUM(E255*G249)</f>
        <v>21888.225</v>
      </c>
      <c r="L255" s="16">
        <f t="shared" si="81"/>
        <v>25779.464999999997</v>
      </c>
      <c r="M255" s="17">
        <v>0</v>
      </c>
      <c r="N255" s="16">
        <f aca="true" t="shared" si="82" ref="N255:N260">SUM(K255-I255)</f>
        <v>-0.005000000001018634</v>
      </c>
      <c r="O255" s="16"/>
      <c r="P255" s="16"/>
      <c r="Q255" s="100"/>
      <c r="R255" s="16"/>
      <c r="S255" s="17"/>
    </row>
    <row r="256" spans="1:19" ht="13.5" thickBot="1">
      <c r="A256" s="105"/>
      <c r="B256" s="102"/>
      <c r="C256" s="117"/>
      <c r="D256" s="11" t="s">
        <v>20</v>
      </c>
      <c r="E256" s="48">
        <v>975.7</v>
      </c>
      <c r="F256" s="114"/>
      <c r="G256" s="97"/>
      <c r="H256" s="18">
        <v>3902.8</v>
      </c>
      <c r="I256" s="19">
        <v>21953.25</v>
      </c>
      <c r="J256" s="16">
        <f>(E256*F249)</f>
        <v>3902.8</v>
      </c>
      <c r="K256" s="17">
        <f>SUM(E256*G249)</f>
        <v>21953.25</v>
      </c>
      <c r="L256" s="16">
        <f t="shared" si="81"/>
        <v>25856.05</v>
      </c>
      <c r="M256" s="17">
        <f>SUM(J256-H256)</f>
        <v>0</v>
      </c>
      <c r="N256" s="16">
        <f t="shared" si="82"/>
        <v>0</v>
      </c>
      <c r="O256" s="16"/>
      <c r="P256" s="16"/>
      <c r="Q256" s="100"/>
      <c r="R256" s="16"/>
      <c r="S256" s="17"/>
    </row>
    <row r="257" spans="1:19" ht="13.5" thickBot="1">
      <c r="A257" s="105"/>
      <c r="B257" s="102"/>
      <c r="C257" s="117"/>
      <c r="D257" s="11" t="s">
        <v>21</v>
      </c>
      <c r="E257" s="48">
        <v>596</v>
      </c>
      <c r="F257" s="114"/>
      <c r="G257" s="97"/>
      <c r="H257" s="33">
        <v>2384</v>
      </c>
      <c r="I257" s="34">
        <v>13410</v>
      </c>
      <c r="J257" s="16">
        <f>(E257*F249)</f>
        <v>2384</v>
      </c>
      <c r="K257" s="17">
        <f>SUM(E257*G249)</f>
        <v>13410</v>
      </c>
      <c r="L257" s="16">
        <f t="shared" si="81"/>
        <v>15794</v>
      </c>
      <c r="M257" s="17">
        <f>SUM(J257-H257)</f>
        <v>0</v>
      </c>
      <c r="N257" s="16">
        <f t="shared" si="82"/>
        <v>0</v>
      </c>
      <c r="O257" s="16"/>
      <c r="P257" s="16"/>
      <c r="Q257" s="100"/>
      <c r="R257" s="16"/>
      <c r="S257" s="17"/>
    </row>
    <row r="258" spans="1:19" ht="13.5" thickBot="1">
      <c r="A258" s="105"/>
      <c r="B258" s="102"/>
      <c r="C258" s="117"/>
      <c r="D258" s="11" t="s">
        <v>22</v>
      </c>
      <c r="E258" s="48">
        <v>1359.28</v>
      </c>
      <c r="F258" s="114"/>
      <c r="G258" s="97"/>
      <c r="H258" s="18">
        <v>5437.12</v>
      </c>
      <c r="I258" s="19">
        <v>30583.8</v>
      </c>
      <c r="J258" s="16">
        <f>(E258*F249)</f>
        <v>5437.12</v>
      </c>
      <c r="K258" s="17">
        <f>SUM(E258*G249)</f>
        <v>30583.8</v>
      </c>
      <c r="L258" s="16">
        <f t="shared" si="81"/>
        <v>36020.92</v>
      </c>
      <c r="M258" s="17">
        <f>SUM(J258-H258)</f>
        <v>0</v>
      </c>
      <c r="N258" s="16">
        <f t="shared" si="82"/>
        <v>0</v>
      </c>
      <c r="O258" s="16"/>
      <c r="P258" s="16"/>
      <c r="Q258" s="100"/>
      <c r="R258" s="16"/>
      <c r="S258" s="17"/>
    </row>
    <row r="259" spans="1:19" ht="13.5" thickBot="1">
      <c r="A259" s="105"/>
      <c r="B259" s="102"/>
      <c r="C259" s="117"/>
      <c r="D259" s="11" t="s">
        <v>23</v>
      </c>
      <c r="E259" s="48">
        <v>1228.64</v>
      </c>
      <c r="F259" s="114"/>
      <c r="G259" s="97"/>
      <c r="H259" s="18">
        <v>4914.56</v>
      </c>
      <c r="I259" s="19">
        <v>27644.4</v>
      </c>
      <c r="J259" s="16">
        <f>(E259*F249)</f>
        <v>4914.56</v>
      </c>
      <c r="K259" s="17">
        <f>SUM(E259*G249)</f>
        <v>27644.4</v>
      </c>
      <c r="L259" s="16">
        <f t="shared" si="81"/>
        <v>32558.960000000003</v>
      </c>
      <c r="M259" s="17">
        <f>SUM(J259-H259)</f>
        <v>0</v>
      </c>
      <c r="N259" s="16">
        <f t="shared" si="82"/>
        <v>0</v>
      </c>
      <c r="O259" s="16"/>
      <c r="P259" s="16"/>
      <c r="Q259" s="100"/>
      <c r="R259" s="16"/>
      <c r="S259" s="17"/>
    </row>
    <row r="260" spans="1:19" ht="13.5" thickBot="1">
      <c r="A260" s="106"/>
      <c r="B260" s="103"/>
      <c r="C260" s="118"/>
      <c r="D260" s="28" t="s">
        <v>24</v>
      </c>
      <c r="E260" s="48">
        <v>631.36</v>
      </c>
      <c r="F260" s="115"/>
      <c r="G260" s="98"/>
      <c r="H260" s="21">
        <v>2525.44</v>
      </c>
      <c r="I260" s="22">
        <v>14205.6</v>
      </c>
      <c r="J260" s="20">
        <f>SUM(E260*F249)</f>
        <v>2525.44</v>
      </c>
      <c r="K260" s="17">
        <f>SUM(E260*G249)</f>
        <v>14205.6</v>
      </c>
      <c r="L260" s="20">
        <f>SUM(J260,K260)</f>
        <v>16731.04</v>
      </c>
      <c r="M260" s="17">
        <f>SUM(J260-H260)</f>
        <v>0</v>
      </c>
      <c r="N260" s="16">
        <f t="shared" si="82"/>
        <v>0</v>
      </c>
      <c r="O260" s="16"/>
      <c r="P260" s="16"/>
      <c r="Q260" s="100"/>
      <c r="R260" s="16"/>
      <c r="S260" s="17"/>
    </row>
    <row r="261" spans="1:19" ht="13.5" thickBot="1">
      <c r="A261" s="23"/>
      <c r="B261" s="32">
        <v>2018</v>
      </c>
      <c r="C261" s="25"/>
      <c r="D261" s="26" t="s">
        <v>25</v>
      </c>
      <c r="E261" s="52">
        <f>SUM(E249,E250,E251,E252,E253,E254,E255,E256,E257,E258,E259,E260)</f>
        <v>10245.97</v>
      </c>
      <c r="F261" s="25"/>
      <c r="G261" s="24"/>
      <c r="H261" s="44">
        <f aca="true" t="shared" si="83" ref="H261:S261">SUM(H249:H260)</f>
        <v>40983.88</v>
      </c>
      <c r="I261" s="44">
        <f t="shared" si="83"/>
        <v>230534.34999999998</v>
      </c>
      <c r="J261" s="45">
        <f t="shared" si="83"/>
        <v>40983.88</v>
      </c>
      <c r="K261" s="44">
        <f t="shared" si="83"/>
        <v>230534.32499999998</v>
      </c>
      <c r="L261" s="44">
        <f t="shared" si="83"/>
        <v>271518.20499999996</v>
      </c>
      <c r="M261" s="44">
        <f t="shared" si="83"/>
        <v>0</v>
      </c>
      <c r="N261" s="44">
        <f t="shared" si="83"/>
        <v>-0.02500000000327418</v>
      </c>
      <c r="O261" s="44">
        <f t="shared" si="83"/>
        <v>0</v>
      </c>
      <c r="P261" s="44">
        <f t="shared" si="83"/>
        <v>0</v>
      </c>
      <c r="Q261" s="44">
        <f t="shared" si="83"/>
        <v>0</v>
      </c>
      <c r="R261" s="44">
        <f t="shared" si="83"/>
        <v>0</v>
      </c>
      <c r="S261" s="44">
        <f t="shared" si="83"/>
        <v>0</v>
      </c>
    </row>
    <row r="262" spans="1:19" ht="13.5" thickBot="1">
      <c r="A262" s="29">
        <f>A249</f>
        <v>17</v>
      </c>
      <c r="B262" s="49" t="str">
        <f>B249</f>
        <v>Регионално депо Никопол</v>
      </c>
      <c r="C262" s="30" t="str">
        <f>C249</f>
        <v>Никопол, Белене, Левски, Павликени, Свищов</v>
      </c>
      <c r="D262" s="31"/>
      <c r="E262" s="52">
        <f>SUM(SUM(E248:E260))</f>
        <v>24041.71</v>
      </c>
      <c r="F262" s="30">
        <v>4</v>
      </c>
      <c r="G262" s="29"/>
      <c r="H262" s="44">
        <f>SUM(H248:H260)</f>
        <v>96166.84</v>
      </c>
      <c r="I262" s="44">
        <f>SUM(I248:I260)</f>
        <v>498218.85</v>
      </c>
      <c r="J262" s="44">
        <f aca="true" t="shared" si="84" ref="J262:S262">SUM(J248:J260)</f>
        <v>96166.84</v>
      </c>
      <c r="K262" s="44">
        <f t="shared" si="84"/>
        <v>498218.82499999995</v>
      </c>
      <c r="L262" s="44">
        <f t="shared" si="84"/>
        <v>594385.665</v>
      </c>
      <c r="M262" s="44">
        <f t="shared" si="84"/>
        <v>0</v>
      </c>
      <c r="N262" s="44">
        <f t="shared" si="84"/>
        <v>-0.02500000000327418</v>
      </c>
      <c r="O262" s="44">
        <f t="shared" si="84"/>
        <v>0</v>
      </c>
      <c r="P262" s="44">
        <f t="shared" si="84"/>
        <v>0</v>
      </c>
      <c r="Q262" s="44">
        <f t="shared" si="84"/>
        <v>0</v>
      </c>
      <c r="R262" s="44">
        <f t="shared" si="84"/>
        <v>0</v>
      </c>
      <c r="S262" s="44">
        <f t="shared" si="84"/>
        <v>0</v>
      </c>
    </row>
    <row r="263" spans="1:19" ht="27" thickBot="1">
      <c r="A263" s="36"/>
      <c r="B263" s="53" t="s">
        <v>80</v>
      </c>
      <c r="C263" s="37"/>
      <c r="D263" s="38"/>
      <c r="E263" s="46">
        <v>1512.21</v>
      </c>
      <c r="F263" s="37"/>
      <c r="G263" s="39"/>
      <c r="H263" s="56">
        <v>6048.84</v>
      </c>
      <c r="I263" s="57">
        <v>29400.76</v>
      </c>
      <c r="J263" s="86">
        <v>6048.84</v>
      </c>
      <c r="K263" s="87">
        <v>29400.76</v>
      </c>
      <c r="L263" s="54">
        <v>35449.6</v>
      </c>
      <c r="M263" s="47"/>
      <c r="N263" s="47"/>
      <c r="O263" s="41"/>
      <c r="P263" s="42"/>
      <c r="Q263" s="42"/>
      <c r="R263" s="42"/>
      <c r="S263" s="42"/>
    </row>
    <row r="264" spans="1:19" ht="13.5" customHeight="1" thickBot="1">
      <c r="A264" s="104">
        <v>18</v>
      </c>
      <c r="B264" s="107" t="s">
        <v>56</v>
      </c>
      <c r="C264" s="116" t="s">
        <v>62</v>
      </c>
      <c r="D264" s="11" t="s">
        <v>13</v>
      </c>
      <c r="E264" s="48">
        <v>66.06</v>
      </c>
      <c r="F264" s="113">
        <v>4</v>
      </c>
      <c r="G264" s="96">
        <v>22.5</v>
      </c>
      <c r="H264" s="14">
        <v>264.24</v>
      </c>
      <c r="I264" s="15">
        <v>1486.35</v>
      </c>
      <c r="J264" s="12">
        <f>(E264*F264)</f>
        <v>264.24</v>
      </c>
      <c r="K264" s="13">
        <f>SUM(G264*E264)</f>
        <v>1486.3500000000001</v>
      </c>
      <c r="L264" s="12">
        <f>SUM(J264,K264)</f>
        <v>1750.5900000000001</v>
      </c>
      <c r="M264" s="17">
        <f aca="true" t="shared" si="85" ref="M264:N269">SUM(J264-H264)</f>
        <v>0</v>
      </c>
      <c r="N264" s="16">
        <f t="shared" si="85"/>
        <v>2.2737367544323206E-13</v>
      </c>
      <c r="O264" s="16"/>
      <c r="P264" s="16"/>
      <c r="Q264" s="175" t="s">
        <v>83</v>
      </c>
      <c r="R264" s="16"/>
      <c r="S264" s="17"/>
    </row>
    <row r="265" spans="1:19" ht="13.5" thickBot="1">
      <c r="A265" s="105"/>
      <c r="B265" s="108"/>
      <c r="C265" s="117"/>
      <c r="D265" s="11" t="s">
        <v>14</v>
      </c>
      <c r="E265" s="48">
        <v>68.32</v>
      </c>
      <c r="F265" s="114"/>
      <c r="G265" s="97"/>
      <c r="H265" s="18">
        <v>273.28</v>
      </c>
      <c r="I265" s="19">
        <v>1537.2</v>
      </c>
      <c r="J265" s="16">
        <f>(E265*F264)</f>
        <v>273.28</v>
      </c>
      <c r="K265" s="17">
        <f>SUM(E265*G264)</f>
        <v>1537.1999999999998</v>
      </c>
      <c r="L265" s="16">
        <f>SUM(J265,K265)</f>
        <v>1810.4799999999998</v>
      </c>
      <c r="M265" s="17">
        <f t="shared" si="85"/>
        <v>0</v>
      </c>
      <c r="N265" s="16">
        <f t="shared" si="85"/>
        <v>-2.2737367544323206E-13</v>
      </c>
      <c r="O265" s="16"/>
      <c r="P265" s="16"/>
      <c r="Q265" s="100"/>
      <c r="R265" s="16"/>
      <c r="S265" s="17"/>
    </row>
    <row r="266" spans="1:19" ht="13.5" thickBot="1">
      <c r="A266" s="105"/>
      <c r="B266" s="108"/>
      <c r="C266" s="117"/>
      <c r="D266" s="11" t="s">
        <v>15</v>
      </c>
      <c r="E266" s="48">
        <v>82.06</v>
      </c>
      <c r="F266" s="114"/>
      <c r="G266" s="97"/>
      <c r="H266" s="18">
        <v>328.24</v>
      </c>
      <c r="I266" s="19">
        <v>1846.35</v>
      </c>
      <c r="J266" s="16">
        <f>(E266*F264)</f>
        <v>328.24</v>
      </c>
      <c r="K266" s="17">
        <f>SUM(E266*G264)</f>
        <v>1846.3500000000001</v>
      </c>
      <c r="L266" s="16">
        <f aca="true" t="shared" si="86" ref="L266:L274">SUM(J266,K266)</f>
        <v>2174.59</v>
      </c>
      <c r="M266" s="17">
        <f t="shared" si="85"/>
        <v>0</v>
      </c>
      <c r="N266" s="16">
        <f t="shared" si="85"/>
        <v>2.2737367544323206E-13</v>
      </c>
      <c r="O266" s="16"/>
      <c r="P266" s="16"/>
      <c r="Q266" s="100"/>
      <c r="R266" s="16"/>
      <c r="S266" s="17"/>
    </row>
    <row r="267" spans="1:19" ht="13.5" thickBot="1">
      <c r="A267" s="105"/>
      <c r="B267" s="108"/>
      <c r="C267" s="117"/>
      <c r="D267" s="11" t="s">
        <v>16</v>
      </c>
      <c r="E267" s="48">
        <v>128.85</v>
      </c>
      <c r="F267" s="114"/>
      <c r="G267" s="97"/>
      <c r="H267" s="18">
        <v>515.4</v>
      </c>
      <c r="I267" s="19">
        <v>2899.13</v>
      </c>
      <c r="J267" s="16">
        <f>(E267*F264)</f>
        <v>515.4</v>
      </c>
      <c r="K267" s="17">
        <f>SUM(E267*G264)</f>
        <v>2899.125</v>
      </c>
      <c r="L267" s="16">
        <f t="shared" si="86"/>
        <v>3414.525</v>
      </c>
      <c r="M267" s="17">
        <f t="shared" si="85"/>
        <v>0</v>
      </c>
      <c r="N267" s="16">
        <f t="shared" si="85"/>
        <v>-0.005000000000109139</v>
      </c>
      <c r="O267" s="16"/>
      <c r="P267" s="16"/>
      <c r="Q267" s="100"/>
      <c r="R267" s="16"/>
      <c r="S267" s="17"/>
    </row>
    <row r="268" spans="1:19" ht="13.5" thickBot="1">
      <c r="A268" s="105"/>
      <c r="B268" s="108"/>
      <c r="C268" s="117"/>
      <c r="D268" s="11" t="s">
        <v>17</v>
      </c>
      <c r="E268" s="48">
        <v>90.13</v>
      </c>
      <c r="F268" s="114"/>
      <c r="G268" s="97"/>
      <c r="H268" s="18">
        <v>360.52</v>
      </c>
      <c r="I268" s="19">
        <v>2027.93</v>
      </c>
      <c r="J268" s="16">
        <f>(E268*F264)</f>
        <v>360.52</v>
      </c>
      <c r="K268" s="17">
        <f>SUM(E268*G264)</f>
        <v>2027.925</v>
      </c>
      <c r="L268" s="16">
        <f t="shared" si="86"/>
        <v>2388.4449999999997</v>
      </c>
      <c r="M268" s="17">
        <f t="shared" si="85"/>
        <v>0</v>
      </c>
      <c r="N268" s="16">
        <f t="shared" si="85"/>
        <v>-0.005000000000109139</v>
      </c>
      <c r="O268" s="16"/>
      <c r="P268" s="16"/>
      <c r="Q268" s="100"/>
      <c r="R268" s="16"/>
      <c r="S268" s="17"/>
    </row>
    <row r="269" spans="1:19" ht="13.5" thickBot="1">
      <c r="A269" s="105"/>
      <c r="B269" s="109"/>
      <c r="C269" s="117"/>
      <c r="D269" s="11" t="s">
        <v>18</v>
      </c>
      <c r="E269" s="48">
        <v>95.85</v>
      </c>
      <c r="F269" s="114"/>
      <c r="G269" s="97"/>
      <c r="H269" s="18">
        <v>383.4</v>
      </c>
      <c r="I269" s="19">
        <v>2156.63</v>
      </c>
      <c r="J269" s="16">
        <f>(E269*F264)</f>
        <v>383.4</v>
      </c>
      <c r="K269" s="17">
        <f>SUM(E269*G264)</f>
        <v>2156.625</v>
      </c>
      <c r="L269" s="16">
        <f t="shared" si="86"/>
        <v>2540.025</v>
      </c>
      <c r="M269" s="17">
        <f t="shared" si="85"/>
        <v>0</v>
      </c>
      <c r="N269" s="16">
        <f t="shared" si="85"/>
        <v>-0.005000000000109139</v>
      </c>
      <c r="O269" s="16"/>
      <c r="P269" s="16"/>
      <c r="Q269" s="100"/>
      <c r="R269" s="16"/>
      <c r="S269" s="17"/>
    </row>
    <row r="270" spans="1:19" ht="13.5" thickBot="1">
      <c r="A270" s="105"/>
      <c r="B270" s="101" t="s">
        <v>42</v>
      </c>
      <c r="C270" s="117"/>
      <c r="D270" s="11" t="s">
        <v>19</v>
      </c>
      <c r="E270" s="48">
        <v>124.66</v>
      </c>
      <c r="F270" s="114"/>
      <c r="G270" s="97"/>
      <c r="H270" s="18">
        <v>498.64</v>
      </c>
      <c r="I270" s="19">
        <v>2804.85</v>
      </c>
      <c r="J270" s="16">
        <f>(E270*F264)</f>
        <v>498.64</v>
      </c>
      <c r="K270" s="17">
        <f>SUM(E270*G264)</f>
        <v>2804.85</v>
      </c>
      <c r="L270" s="16">
        <f t="shared" si="86"/>
        <v>3303.49</v>
      </c>
      <c r="M270" s="17">
        <v>0</v>
      </c>
      <c r="N270" s="16">
        <f aca="true" t="shared" si="87" ref="N270:N275">SUM(K270-I270)</f>
        <v>0</v>
      </c>
      <c r="O270" s="16"/>
      <c r="P270" s="16"/>
      <c r="Q270" s="100"/>
      <c r="R270" s="16"/>
      <c r="S270" s="17"/>
    </row>
    <row r="271" spans="1:19" ht="13.5" thickBot="1">
      <c r="A271" s="105"/>
      <c r="B271" s="102"/>
      <c r="C271" s="117"/>
      <c r="D271" s="11" t="s">
        <v>20</v>
      </c>
      <c r="E271" s="48">
        <v>124.47</v>
      </c>
      <c r="F271" s="114"/>
      <c r="G271" s="97"/>
      <c r="H271" s="18">
        <v>497.88</v>
      </c>
      <c r="I271" s="19">
        <v>2800.58</v>
      </c>
      <c r="J271" s="16">
        <f>(E271*F264)</f>
        <v>497.88</v>
      </c>
      <c r="K271" s="17">
        <f>SUM(E271*G264)</f>
        <v>2800.575</v>
      </c>
      <c r="L271" s="16">
        <f t="shared" si="86"/>
        <v>3298.455</v>
      </c>
      <c r="M271" s="17">
        <f>SUM(J271-H271)</f>
        <v>0</v>
      </c>
      <c r="N271" s="16">
        <f t="shared" si="87"/>
        <v>-0.005000000000109139</v>
      </c>
      <c r="O271" s="16"/>
      <c r="P271" s="16"/>
      <c r="Q271" s="100"/>
      <c r="R271" s="16"/>
      <c r="S271" s="17"/>
    </row>
    <row r="272" spans="1:19" ht="13.5" thickBot="1">
      <c r="A272" s="105"/>
      <c r="B272" s="102"/>
      <c r="C272" s="117"/>
      <c r="D272" s="11" t="s">
        <v>21</v>
      </c>
      <c r="E272" s="48">
        <v>96.57</v>
      </c>
      <c r="F272" s="114"/>
      <c r="G272" s="97"/>
      <c r="H272" s="33">
        <v>386.28</v>
      </c>
      <c r="I272" s="34">
        <v>2172.83</v>
      </c>
      <c r="J272" s="16">
        <f>(E272*F264)</f>
        <v>386.28</v>
      </c>
      <c r="K272" s="17">
        <f>SUM(E272*G264)</f>
        <v>2172.825</v>
      </c>
      <c r="L272" s="16">
        <f t="shared" si="86"/>
        <v>2559.1049999999996</v>
      </c>
      <c r="M272" s="17">
        <f>SUM(J272-H272)</f>
        <v>0</v>
      </c>
      <c r="N272" s="16">
        <f t="shared" si="87"/>
        <v>-0.005000000000109139</v>
      </c>
      <c r="O272" s="16"/>
      <c r="P272" s="16"/>
      <c r="Q272" s="100"/>
      <c r="R272" s="16"/>
      <c r="S272" s="17"/>
    </row>
    <row r="273" spans="1:19" ht="13.5" thickBot="1">
      <c r="A273" s="105"/>
      <c r="B273" s="102"/>
      <c r="C273" s="117"/>
      <c r="D273" s="11" t="s">
        <v>22</v>
      </c>
      <c r="E273" s="48">
        <v>124.18</v>
      </c>
      <c r="F273" s="114"/>
      <c r="G273" s="97"/>
      <c r="H273" s="18">
        <v>496.72</v>
      </c>
      <c r="I273" s="19">
        <v>2794.05</v>
      </c>
      <c r="J273" s="16">
        <f>(E273*F264)</f>
        <v>496.72</v>
      </c>
      <c r="K273" s="17">
        <f>SUM(E273*G264)</f>
        <v>2794.05</v>
      </c>
      <c r="L273" s="16">
        <f t="shared" si="86"/>
        <v>3290.7700000000004</v>
      </c>
      <c r="M273" s="17">
        <f>SUM(J273-H273)</f>
        <v>0</v>
      </c>
      <c r="N273" s="16">
        <f t="shared" si="87"/>
        <v>0</v>
      </c>
      <c r="O273" s="16"/>
      <c r="P273" s="16"/>
      <c r="Q273" s="100"/>
      <c r="R273" s="16"/>
      <c r="S273" s="17"/>
    </row>
    <row r="274" spans="1:19" ht="13.5" thickBot="1">
      <c r="A274" s="105"/>
      <c r="B274" s="102"/>
      <c r="C274" s="117"/>
      <c r="D274" s="11" t="s">
        <v>23</v>
      </c>
      <c r="E274" s="48">
        <v>116.26</v>
      </c>
      <c r="F274" s="114"/>
      <c r="G274" s="97"/>
      <c r="H274" s="18">
        <v>465.04</v>
      </c>
      <c r="I274" s="19">
        <v>2615.85</v>
      </c>
      <c r="J274" s="16">
        <f>(E274*F264)</f>
        <v>465.04</v>
      </c>
      <c r="K274" s="17">
        <f>SUM(E274*G264)</f>
        <v>2615.85</v>
      </c>
      <c r="L274" s="16">
        <f t="shared" si="86"/>
        <v>3080.89</v>
      </c>
      <c r="M274" s="17">
        <f>SUM(J274-H274)</f>
        <v>0</v>
      </c>
      <c r="N274" s="16">
        <f t="shared" si="87"/>
        <v>0</v>
      </c>
      <c r="O274" s="16"/>
      <c r="P274" s="16"/>
      <c r="Q274" s="100"/>
      <c r="R274" s="16"/>
      <c r="S274" s="17"/>
    </row>
    <row r="275" spans="1:19" ht="13.5" thickBot="1">
      <c r="A275" s="106"/>
      <c r="B275" s="103"/>
      <c r="C275" s="118"/>
      <c r="D275" s="28" t="s">
        <v>24</v>
      </c>
      <c r="E275" s="48">
        <v>68.45</v>
      </c>
      <c r="F275" s="115"/>
      <c r="G275" s="98"/>
      <c r="H275" s="21">
        <v>273.8</v>
      </c>
      <c r="I275" s="22">
        <v>1540.13</v>
      </c>
      <c r="J275" s="20">
        <f>SUM(E275*F264)</f>
        <v>273.8</v>
      </c>
      <c r="K275" s="17">
        <f>SUM(E275*G264)</f>
        <v>1540.125</v>
      </c>
      <c r="L275" s="20">
        <f>SUM(J275,K275)</f>
        <v>1813.925</v>
      </c>
      <c r="M275" s="17">
        <f>SUM(J275-H275)</f>
        <v>0</v>
      </c>
      <c r="N275" s="16">
        <f t="shared" si="87"/>
        <v>-0.005000000000109139</v>
      </c>
      <c r="O275" s="16"/>
      <c r="P275" s="16"/>
      <c r="Q275" s="100"/>
      <c r="R275" s="16"/>
      <c r="S275" s="17"/>
    </row>
    <row r="276" spans="1:19" ht="13.5" thickBot="1">
      <c r="A276" s="23"/>
      <c r="B276" s="32">
        <v>2018</v>
      </c>
      <c r="C276" s="25"/>
      <c r="D276" s="26" t="s">
        <v>25</v>
      </c>
      <c r="E276" s="52">
        <f>SUM(E264,E265,E266,E267,E268,E269,E270,E271,E272,E273,E274,E275)</f>
        <v>1185.8600000000001</v>
      </c>
      <c r="F276" s="25"/>
      <c r="G276" s="24"/>
      <c r="H276" s="44">
        <f aca="true" t="shared" si="88" ref="H276:S276">SUM(H264:H275)</f>
        <v>4743.4400000000005</v>
      </c>
      <c r="I276" s="44">
        <f t="shared" si="88"/>
        <v>26681.879999999997</v>
      </c>
      <c r="J276" s="45">
        <f t="shared" si="88"/>
        <v>4743.4400000000005</v>
      </c>
      <c r="K276" s="44">
        <f t="shared" si="88"/>
        <v>26681.85</v>
      </c>
      <c r="L276" s="44">
        <f t="shared" si="88"/>
        <v>31425.289999999997</v>
      </c>
      <c r="M276" s="44">
        <f t="shared" si="88"/>
        <v>0</v>
      </c>
      <c r="N276" s="44">
        <f t="shared" si="88"/>
        <v>-0.030000000000427463</v>
      </c>
      <c r="O276" s="44">
        <f t="shared" si="88"/>
        <v>0</v>
      </c>
      <c r="P276" s="44">
        <f t="shared" si="88"/>
        <v>0</v>
      </c>
      <c r="Q276" s="44">
        <f t="shared" si="88"/>
        <v>0</v>
      </c>
      <c r="R276" s="44">
        <f t="shared" si="88"/>
        <v>0</v>
      </c>
      <c r="S276" s="44">
        <f t="shared" si="88"/>
        <v>0</v>
      </c>
    </row>
    <row r="277" spans="1:19" ht="13.5" thickBot="1">
      <c r="A277" s="29">
        <f>A264</f>
        <v>18</v>
      </c>
      <c r="B277" s="49" t="str">
        <f>B264</f>
        <v>Регионално депо Никопол</v>
      </c>
      <c r="C277" s="30" t="str">
        <f>C264</f>
        <v>Никопол </v>
      </c>
      <c r="D277" s="31"/>
      <c r="E277" s="52">
        <f>SUM(SUM(E263:E275))</f>
        <v>2698.0699999999993</v>
      </c>
      <c r="F277" s="30">
        <v>4</v>
      </c>
      <c r="G277" s="29"/>
      <c r="H277" s="44">
        <f>SUM(H263:H275)</f>
        <v>10792.279999999997</v>
      </c>
      <c r="I277" s="44">
        <f>SUM(I263:I275)</f>
        <v>56082.63999999999</v>
      </c>
      <c r="J277" s="44">
        <f aca="true" t="shared" si="89" ref="J277:S277">SUM(J263:J275)</f>
        <v>10792.279999999997</v>
      </c>
      <c r="K277" s="44">
        <f t="shared" si="89"/>
        <v>56082.60999999999</v>
      </c>
      <c r="L277" s="44">
        <f t="shared" si="89"/>
        <v>66874.89000000001</v>
      </c>
      <c r="M277" s="44">
        <f t="shared" si="89"/>
        <v>0</v>
      </c>
      <c r="N277" s="44">
        <f t="shared" si="89"/>
        <v>-0.030000000000427463</v>
      </c>
      <c r="O277" s="44">
        <f t="shared" si="89"/>
        <v>0</v>
      </c>
      <c r="P277" s="44">
        <f t="shared" si="89"/>
        <v>0</v>
      </c>
      <c r="Q277" s="44">
        <f t="shared" si="89"/>
        <v>0</v>
      </c>
      <c r="R277" s="44">
        <f t="shared" si="89"/>
        <v>0</v>
      </c>
      <c r="S277" s="44">
        <f t="shared" si="89"/>
        <v>0</v>
      </c>
    </row>
    <row r="278" spans="1:19" ht="27" thickBot="1">
      <c r="A278" s="36"/>
      <c r="B278" s="53" t="s">
        <v>80</v>
      </c>
      <c r="C278" s="37"/>
      <c r="D278" s="38"/>
      <c r="E278" s="46">
        <v>584.17</v>
      </c>
      <c r="F278" s="37"/>
      <c r="G278" s="39"/>
      <c r="H278" s="56">
        <v>2336.68</v>
      </c>
      <c r="I278" s="57">
        <v>11299.74</v>
      </c>
      <c r="J278" s="86">
        <v>2336.68</v>
      </c>
      <c r="K278" s="87">
        <v>11299.74</v>
      </c>
      <c r="L278" s="54">
        <v>13636.42</v>
      </c>
      <c r="M278" s="47"/>
      <c r="N278" s="47"/>
      <c r="O278" s="41"/>
      <c r="P278" s="42"/>
      <c r="Q278" s="42"/>
      <c r="R278" s="42"/>
      <c r="S278" s="42"/>
    </row>
    <row r="279" spans="1:19" ht="13.5" customHeight="1" thickBot="1">
      <c r="A279" s="104">
        <v>19</v>
      </c>
      <c r="B279" s="107" t="s">
        <v>56</v>
      </c>
      <c r="C279" s="116" t="s">
        <v>59</v>
      </c>
      <c r="D279" s="11" t="s">
        <v>13</v>
      </c>
      <c r="E279" s="48">
        <v>33.32</v>
      </c>
      <c r="F279" s="113">
        <v>4</v>
      </c>
      <c r="G279" s="96">
        <v>22.5</v>
      </c>
      <c r="H279" s="14">
        <v>133.28</v>
      </c>
      <c r="I279" s="15">
        <v>749.7</v>
      </c>
      <c r="J279" s="12">
        <f>(E279*F279)</f>
        <v>133.28</v>
      </c>
      <c r="K279" s="13">
        <f>SUM(G279*E279)</f>
        <v>749.7</v>
      </c>
      <c r="L279" s="12">
        <f>SUM(J279,K279)</f>
        <v>882.98</v>
      </c>
      <c r="M279" s="17">
        <f aca="true" t="shared" si="90" ref="M279:N284">SUM(J279-H279)</f>
        <v>0</v>
      </c>
      <c r="N279" s="16">
        <f t="shared" si="90"/>
        <v>0</v>
      </c>
      <c r="O279" s="16"/>
      <c r="P279" s="16"/>
      <c r="Q279" s="99"/>
      <c r="R279" s="16"/>
      <c r="S279" s="17"/>
    </row>
    <row r="280" spans="1:19" ht="13.5" thickBot="1">
      <c r="A280" s="105"/>
      <c r="B280" s="108"/>
      <c r="C280" s="117"/>
      <c r="D280" s="11" t="s">
        <v>14</v>
      </c>
      <c r="E280" s="48">
        <v>28.19</v>
      </c>
      <c r="F280" s="114"/>
      <c r="G280" s="97"/>
      <c r="H280" s="18">
        <v>112.76</v>
      </c>
      <c r="I280" s="19">
        <v>634.28</v>
      </c>
      <c r="J280" s="16">
        <f>(E280*F279)</f>
        <v>112.76</v>
      </c>
      <c r="K280" s="17">
        <f>SUM(E280*G279)</f>
        <v>634.275</v>
      </c>
      <c r="L280" s="16">
        <f>SUM(J280,K280)</f>
        <v>747.035</v>
      </c>
      <c r="M280" s="17">
        <f t="shared" si="90"/>
        <v>0</v>
      </c>
      <c r="N280" s="16">
        <f t="shared" si="90"/>
        <v>-0.0049999999999954525</v>
      </c>
      <c r="O280" s="16"/>
      <c r="P280" s="16"/>
      <c r="Q280" s="100"/>
      <c r="R280" s="16"/>
      <c r="S280" s="17"/>
    </row>
    <row r="281" spans="1:19" ht="13.5" thickBot="1">
      <c r="A281" s="105"/>
      <c r="B281" s="108"/>
      <c r="C281" s="117"/>
      <c r="D281" s="11" t="s">
        <v>15</v>
      </c>
      <c r="E281" s="48">
        <v>27.84</v>
      </c>
      <c r="F281" s="114"/>
      <c r="G281" s="97"/>
      <c r="H281" s="18">
        <v>111.36</v>
      </c>
      <c r="I281" s="19">
        <v>626.4</v>
      </c>
      <c r="J281" s="16">
        <f>(E281*F279)</f>
        <v>111.36</v>
      </c>
      <c r="K281" s="17">
        <f>SUM(E281*G279)</f>
        <v>626.4</v>
      </c>
      <c r="L281" s="16">
        <f aca="true" t="shared" si="91" ref="L281:L289">SUM(J281,K281)</f>
        <v>737.76</v>
      </c>
      <c r="M281" s="17">
        <f t="shared" si="90"/>
        <v>0</v>
      </c>
      <c r="N281" s="16">
        <f t="shared" si="90"/>
        <v>0</v>
      </c>
      <c r="O281" s="16"/>
      <c r="P281" s="16"/>
      <c r="Q281" s="100"/>
      <c r="R281" s="16"/>
      <c r="S281" s="17"/>
    </row>
    <row r="282" spans="1:19" ht="13.5" thickBot="1">
      <c r="A282" s="105"/>
      <c r="B282" s="108"/>
      <c r="C282" s="117"/>
      <c r="D282" s="11" t="s">
        <v>16</v>
      </c>
      <c r="E282" s="48">
        <v>54.04</v>
      </c>
      <c r="F282" s="114"/>
      <c r="G282" s="97"/>
      <c r="H282" s="18">
        <v>216.16</v>
      </c>
      <c r="I282" s="19">
        <v>1215.9</v>
      </c>
      <c r="J282" s="16">
        <f>(E282*F279)</f>
        <v>216.16</v>
      </c>
      <c r="K282" s="17">
        <f>SUM(E282*G279)</f>
        <v>1215.9</v>
      </c>
      <c r="L282" s="16">
        <f t="shared" si="91"/>
        <v>1432.0600000000002</v>
      </c>
      <c r="M282" s="17">
        <f t="shared" si="90"/>
        <v>0</v>
      </c>
      <c r="N282" s="16">
        <f t="shared" si="90"/>
        <v>0</v>
      </c>
      <c r="O282" s="16"/>
      <c r="P282" s="16"/>
      <c r="Q282" s="100"/>
      <c r="R282" s="16"/>
      <c r="S282" s="17"/>
    </row>
    <row r="283" spans="1:19" ht="13.5" thickBot="1">
      <c r="A283" s="105"/>
      <c r="B283" s="108"/>
      <c r="C283" s="117"/>
      <c r="D283" s="11" t="s">
        <v>17</v>
      </c>
      <c r="E283" s="48">
        <v>33.42</v>
      </c>
      <c r="F283" s="114"/>
      <c r="G283" s="97"/>
      <c r="H283" s="18">
        <v>133.68</v>
      </c>
      <c r="I283" s="19">
        <v>751.95</v>
      </c>
      <c r="J283" s="16">
        <f>(E283*F279)</f>
        <v>133.68</v>
      </c>
      <c r="K283" s="17">
        <f>SUM(E283*G279)</f>
        <v>751.95</v>
      </c>
      <c r="L283" s="16">
        <f t="shared" si="91"/>
        <v>885.6300000000001</v>
      </c>
      <c r="M283" s="17">
        <f t="shared" si="90"/>
        <v>0</v>
      </c>
      <c r="N283" s="16">
        <f t="shared" si="90"/>
        <v>0</v>
      </c>
      <c r="O283" s="16"/>
      <c r="P283" s="16"/>
      <c r="Q283" s="100"/>
      <c r="R283" s="16"/>
      <c r="S283" s="17"/>
    </row>
    <row r="284" spans="1:19" ht="13.5" thickBot="1">
      <c r="A284" s="105"/>
      <c r="B284" s="109"/>
      <c r="C284" s="117"/>
      <c r="D284" s="11" t="s">
        <v>18</v>
      </c>
      <c r="E284" s="48">
        <v>15.33</v>
      </c>
      <c r="F284" s="114"/>
      <c r="G284" s="97"/>
      <c r="H284" s="18">
        <v>61.32</v>
      </c>
      <c r="I284" s="19">
        <v>344.93</v>
      </c>
      <c r="J284" s="16">
        <f>(E284*F279)</f>
        <v>61.32</v>
      </c>
      <c r="K284" s="17">
        <f>SUM(E284*G279)</f>
        <v>344.925</v>
      </c>
      <c r="L284" s="16">
        <f t="shared" si="91"/>
        <v>406.245</v>
      </c>
      <c r="M284" s="17">
        <f t="shared" si="90"/>
        <v>0</v>
      </c>
      <c r="N284" s="16">
        <f t="shared" si="90"/>
        <v>-0.0049999999999954525</v>
      </c>
      <c r="O284" s="16"/>
      <c r="P284" s="16"/>
      <c r="Q284" s="100"/>
      <c r="R284" s="16"/>
      <c r="S284" s="17"/>
    </row>
    <row r="285" spans="1:19" ht="13.5" thickBot="1">
      <c r="A285" s="105"/>
      <c r="B285" s="101" t="s">
        <v>42</v>
      </c>
      <c r="C285" s="117"/>
      <c r="D285" s="11" t="s">
        <v>19</v>
      </c>
      <c r="E285" s="48">
        <v>49.77</v>
      </c>
      <c r="F285" s="114"/>
      <c r="G285" s="97"/>
      <c r="H285" s="18">
        <v>199.08</v>
      </c>
      <c r="I285" s="19">
        <v>1119.83</v>
      </c>
      <c r="J285" s="16">
        <f>(E285*F279)</f>
        <v>199.08</v>
      </c>
      <c r="K285" s="17">
        <f>SUM(E285*G279)</f>
        <v>1119.825</v>
      </c>
      <c r="L285" s="16">
        <f t="shared" si="91"/>
        <v>1318.905</v>
      </c>
      <c r="M285" s="17">
        <v>0</v>
      </c>
      <c r="N285" s="16">
        <f aca="true" t="shared" si="92" ref="N285:N290">SUM(K285-I285)</f>
        <v>-0.004999999999881766</v>
      </c>
      <c r="O285" s="16"/>
      <c r="P285" s="16"/>
      <c r="Q285" s="100"/>
      <c r="R285" s="16"/>
      <c r="S285" s="17"/>
    </row>
    <row r="286" spans="1:19" ht="13.5" thickBot="1">
      <c r="A286" s="105"/>
      <c r="B286" s="102"/>
      <c r="C286" s="117"/>
      <c r="D286" s="11" t="s">
        <v>20</v>
      </c>
      <c r="E286" s="48">
        <v>59.29</v>
      </c>
      <c r="F286" s="114"/>
      <c r="G286" s="97"/>
      <c r="H286" s="18">
        <v>237.16</v>
      </c>
      <c r="I286" s="19">
        <v>1334.03</v>
      </c>
      <c r="J286" s="16">
        <f>(E286*F279)</f>
        <v>237.16</v>
      </c>
      <c r="K286" s="17">
        <f>SUM(E286*G279)</f>
        <v>1334.025</v>
      </c>
      <c r="L286" s="16">
        <f t="shared" si="91"/>
        <v>1571.1850000000002</v>
      </c>
      <c r="M286" s="17">
        <f>SUM(J286-H286)</f>
        <v>0</v>
      </c>
      <c r="N286" s="16">
        <f t="shared" si="92"/>
        <v>-0.004999999999881766</v>
      </c>
      <c r="O286" s="16"/>
      <c r="P286" s="16"/>
      <c r="Q286" s="100"/>
      <c r="R286" s="16"/>
      <c r="S286" s="17"/>
    </row>
    <row r="287" spans="1:19" ht="13.5" thickBot="1">
      <c r="A287" s="105"/>
      <c r="B287" s="102"/>
      <c r="C287" s="117"/>
      <c r="D287" s="11" t="s">
        <v>21</v>
      </c>
      <c r="E287" s="48">
        <v>32.58</v>
      </c>
      <c r="F287" s="114"/>
      <c r="G287" s="97"/>
      <c r="H287" s="33">
        <v>130.32</v>
      </c>
      <c r="I287" s="34">
        <v>733.05</v>
      </c>
      <c r="J287" s="16">
        <f>(E287*F279)</f>
        <v>130.32</v>
      </c>
      <c r="K287" s="17">
        <f>SUM(E287*G279)</f>
        <v>733.05</v>
      </c>
      <c r="L287" s="16">
        <f t="shared" si="91"/>
        <v>863.3699999999999</v>
      </c>
      <c r="M287" s="17">
        <f>SUM(J287-H287)</f>
        <v>0</v>
      </c>
      <c r="N287" s="16">
        <f t="shared" si="92"/>
        <v>0</v>
      </c>
      <c r="O287" s="16"/>
      <c r="P287" s="16"/>
      <c r="Q287" s="100"/>
      <c r="R287" s="16"/>
      <c r="S287" s="17"/>
    </row>
    <row r="288" spans="1:19" ht="13.5" thickBot="1">
      <c r="A288" s="105"/>
      <c r="B288" s="102"/>
      <c r="C288" s="117"/>
      <c r="D288" s="11" t="s">
        <v>22</v>
      </c>
      <c r="E288" s="48">
        <v>61.3</v>
      </c>
      <c r="F288" s="114"/>
      <c r="G288" s="97"/>
      <c r="H288" s="18">
        <v>245.2</v>
      </c>
      <c r="I288" s="19">
        <v>1379.25</v>
      </c>
      <c r="J288" s="16">
        <f>(E288*F279)</f>
        <v>245.2</v>
      </c>
      <c r="K288" s="17">
        <f>SUM(E288*G279)</f>
        <v>1379.25</v>
      </c>
      <c r="L288" s="16">
        <f t="shared" si="91"/>
        <v>1624.45</v>
      </c>
      <c r="M288" s="17">
        <f>SUM(J288-H288)</f>
        <v>0</v>
      </c>
      <c r="N288" s="16">
        <f t="shared" si="92"/>
        <v>0</v>
      </c>
      <c r="O288" s="16"/>
      <c r="P288" s="16"/>
      <c r="Q288" s="100"/>
      <c r="R288" s="16"/>
      <c r="S288" s="17"/>
    </row>
    <row r="289" spans="1:19" ht="13.5" thickBot="1">
      <c r="A289" s="105"/>
      <c r="B289" s="102"/>
      <c r="C289" s="117"/>
      <c r="D289" s="11" t="s">
        <v>23</v>
      </c>
      <c r="E289" s="48">
        <v>54.2</v>
      </c>
      <c r="F289" s="114"/>
      <c r="G289" s="97"/>
      <c r="H289" s="18">
        <v>216.8</v>
      </c>
      <c r="I289" s="19">
        <v>1219.5</v>
      </c>
      <c r="J289" s="16">
        <f>(E289*F279)</f>
        <v>216.8</v>
      </c>
      <c r="K289" s="17">
        <f>SUM(E289*G279)</f>
        <v>1219.5</v>
      </c>
      <c r="L289" s="16">
        <f t="shared" si="91"/>
        <v>1436.3</v>
      </c>
      <c r="M289" s="17">
        <f>SUM(J289-H289)</f>
        <v>0</v>
      </c>
      <c r="N289" s="16">
        <f t="shared" si="92"/>
        <v>0</v>
      </c>
      <c r="O289" s="16"/>
      <c r="P289" s="16"/>
      <c r="Q289" s="100"/>
      <c r="R289" s="16"/>
      <c r="S289" s="17"/>
    </row>
    <row r="290" spans="1:19" ht="13.5" thickBot="1">
      <c r="A290" s="106"/>
      <c r="B290" s="103"/>
      <c r="C290" s="118"/>
      <c r="D290" s="28" t="s">
        <v>24</v>
      </c>
      <c r="E290" s="48">
        <v>50.85</v>
      </c>
      <c r="F290" s="115"/>
      <c r="G290" s="98"/>
      <c r="H290" s="21">
        <v>203.4</v>
      </c>
      <c r="I290" s="22">
        <v>1144.13</v>
      </c>
      <c r="J290" s="20">
        <f>SUM(E290*F279)</f>
        <v>203.4</v>
      </c>
      <c r="K290" s="17">
        <f>SUM(E290*G279)</f>
        <v>1144.125</v>
      </c>
      <c r="L290" s="20">
        <f>SUM(J290,K290)</f>
        <v>1347.525</v>
      </c>
      <c r="M290" s="17">
        <f>SUM(J290-H290)</f>
        <v>0</v>
      </c>
      <c r="N290" s="16">
        <f t="shared" si="92"/>
        <v>-0.005000000000109139</v>
      </c>
      <c r="O290" s="16"/>
      <c r="P290" s="16"/>
      <c r="Q290" s="100"/>
      <c r="R290" s="16"/>
      <c r="S290" s="17"/>
    </row>
    <row r="291" spans="1:19" ht="13.5" thickBot="1">
      <c r="A291" s="23"/>
      <c r="B291" s="32">
        <v>2018</v>
      </c>
      <c r="C291" s="25"/>
      <c r="D291" s="26" t="s">
        <v>25</v>
      </c>
      <c r="E291" s="52">
        <f>SUM(E279,E280,E281,E282,E283,E284,E285,E286,E287,E288,E289,E290)</f>
        <v>500.13000000000005</v>
      </c>
      <c r="F291" s="25"/>
      <c r="G291" s="24"/>
      <c r="H291" s="44">
        <f aca="true" t="shared" si="93" ref="H291:S291">SUM(H279:H290)</f>
        <v>2000.5200000000002</v>
      </c>
      <c r="I291" s="44">
        <f t="shared" si="93"/>
        <v>11252.95</v>
      </c>
      <c r="J291" s="45">
        <f t="shared" si="93"/>
        <v>2000.5200000000002</v>
      </c>
      <c r="K291" s="44">
        <f t="shared" si="93"/>
        <v>11252.925</v>
      </c>
      <c r="L291" s="44">
        <f t="shared" si="93"/>
        <v>13253.445</v>
      </c>
      <c r="M291" s="44">
        <f t="shared" si="93"/>
        <v>0</v>
      </c>
      <c r="N291" s="44">
        <f t="shared" si="93"/>
        <v>-0.024999999999863576</v>
      </c>
      <c r="O291" s="44">
        <f t="shared" si="93"/>
        <v>0</v>
      </c>
      <c r="P291" s="44">
        <f t="shared" si="93"/>
        <v>0</v>
      </c>
      <c r="Q291" s="44">
        <f t="shared" si="93"/>
        <v>0</v>
      </c>
      <c r="R291" s="44">
        <f t="shared" si="93"/>
        <v>0</v>
      </c>
      <c r="S291" s="44">
        <f t="shared" si="93"/>
        <v>0</v>
      </c>
    </row>
    <row r="292" spans="1:19" ht="13.5" thickBot="1">
      <c r="A292" s="29">
        <f>A279</f>
        <v>19</v>
      </c>
      <c r="B292" s="49" t="str">
        <f>B279</f>
        <v>Регионално депо Никопол</v>
      </c>
      <c r="C292" s="30" t="str">
        <f>C279</f>
        <v>Белене</v>
      </c>
      <c r="D292" s="31"/>
      <c r="E292" s="52">
        <f>SUM(SUM(E278:E290))</f>
        <v>1084.3</v>
      </c>
      <c r="F292" s="30">
        <v>4</v>
      </c>
      <c r="G292" s="29"/>
      <c r="H292" s="44">
        <f>SUM(H278:H290)</f>
        <v>4337.2</v>
      </c>
      <c r="I292" s="44">
        <f>SUM(I278:I290)</f>
        <v>22552.690000000002</v>
      </c>
      <c r="J292" s="44">
        <f aca="true" t="shared" si="94" ref="J292:S292">SUM(J278:J290)</f>
        <v>4337.2</v>
      </c>
      <c r="K292" s="44">
        <f t="shared" si="94"/>
        <v>22552.665</v>
      </c>
      <c r="L292" s="44">
        <f t="shared" si="94"/>
        <v>26889.865</v>
      </c>
      <c r="M292" s="44">
        <f t="shared" si="94"/>
        <v>0</v>
      </c>
      <c r="N292" s="44">
        <f t="shared" si="94"/>
        <v>-0.024999999999863576</v>
      </c>
      <c r="O292" s="44">
        <f t="shared" si="94"/>
        <v>0</v>
      </c>
      <c r="P292" s="44">
        <f t="shared" si="94"/>
        <v>0</v>
      </c>
      <c r="Q292" s="44">
        <f t="shared" si="94"/>
        <v>0</v>
      </c>
      <c r="R292" s="44">
        <f t="shared" si="94"/>
        <v>0</v>
      </c>
      <c r="S292" s="44">
        <f t="shared" si="94"/>
        <v>0</v>
      </c>
    </row>
    <row r="293" spans="1:19" ht="27" thickBot="1">
      <c r="A293" s="36"/>
      <c r="B293" s="53" t="s">
        <v>80</v>
      </c>
      <c r="C293" s="37"/>
      <c r="D293" s="38"/>
      <c r="E293" s="46">
        <v>2844.88</v>
      </c>
      <c r="F293" s="37"/>
      <c r="G293" s="39"/>
      <c r="H293" s="56">
        <v>11379.52</v>
      </c>
      <c r="I293" s="57">
        <v>54696.2</v>
      </c>
      <c r="J293" s="86">
        <v>11379.52</v>
      </c>
      <c r="K293" s="87">
        <v>54696.2</v>
      </c>
      <c r="L293" s="54">
        <v>66075.72</v>
      </c>
      <c r="M293" s="47"/>
      <c r="N293" s="47"/>
      <c r="O293" s="41"/>
      <c r="P293" s="42"/>
      <c r="Q293" s="42"/>
      <c r="R293" s="42"/>
      <c r="S293" s="42"/>
    </row>
    <row r="294" spans="1:19" ht="13.5" customHeight="1" thickBot="1">
      <c r="A294" s="104">
        <v>20</v>
      </c>
      <c r="B294" s="107" t="s">
        <v>56</v>
      </c>
      <c r="C294" s="116" t="s">
        <v>60</v>
      </c>
      <c r="D294" s="11" t="s">
        <v>13</v>
      </c>
      <c r="E294" s="48">
        <v>200.74</v>
      </c>
      <c r="F294" s="113">
        <v>4</v>
      </c>
      <c r="G294" s="96">
        <v>22.5</v>
      </c>
      <c r="H294" s="14">
        <v>802.96</v>
      </c>
      <c r="I294" s="15">
        <v>4516.65</v>
      </c>
      <c r="J294" s="12">
        <f>(E294*F294)</f>
        <v>802.96</v>
      </c>
      <c r="K294" s="13">
        <f>SUM(G294*E294)</f>
        <v>4516.650000000001</v>
      </c>
      <c r="L294" s="12">
        <f>SUM(J294,K294)</f>
        <v>5319.610000000001</v>
      </c>
      <c r="M294" s="17">
        <f aca="true" t="shared" si="95" ref="M294:N299">SUM(J294-H294)</f>
        <v>0</v>
      </c>
      <c r="N294" s="16">
        <f t="shared" si="95"/>
        <v>9.094947017729282E-13</v>
      </c>
      <c r="O294" s="16"/>
      <c r="P294" s="16"/>
      <c r="Q294" s="99"/>
      <c r="R294" s="16"/>
      <c r="S294" s="17"/>
    </row>
    <row r="295" spans="1:19" ht="13.5" thickBot="1">
      <c r="A295" s="105"/>
      <c r="B295" s="108"/>
      <c r="C295" s="117"/>
      <c r="D295" s="11" t="s">
        <v>14</v>
      </c>
      <c r="E295" s="48">
        <v>152.33</v>
      </c>
      <c r="F295" s="114"/>
      <c r="G295" s="97"/>
      <c r="H295" s="18">
        <v>609.32</v>
      </c>
      <c r="I295" s="19">
        <v>3427.43</v>
      </c>
      <c r="J295" s="16">
        <f>(E295*F294)</f>
        <v>609.32</v>
      </c>
      <c r="K295" s="17">
        <f>SUM(E295*G294)</f>
        <v>3427.425</v>
      </c>
      <c r="L295" s="16">
        <f>SUM(J295,K295)</f>
        <v>4036.7450000000003</v>
      </c>
      <c r="M295" s="17">
        <f t="shared" si="95"/>
        <v>0</v>
      </c>
      <c r="N295" s="16">
        <f t="shared" si="95"/>
        <v>-0.004999999999654392</v>
      </c>
      <c r="O295" s="16"/>
      <c r="P295" s="16"/>
      <c r="Q295" s="100"/>
      <c r="R295" s="16"/>
      <c r="S295" s="17"/>
    </row>
    <row r="296" spans="1:19" ht="13.5" thickBot="1">
      <c r="A296" s="105"/>
      <c r="B296" s="108"/>
      <c r="C296" s="117"/>
      <c r="D296" s="11" t="s">
        <v>15</v>
      </c>
      <c r="E296" s="48">
        <v>143.97</v>
      </c>
      <c r="F296" s="114"/>
      <c r="G296" s="97"/>
      <c r="H296" s="18">
        <v>575.88</v>
      </c>
      <c r="I296" s="19">
        <v>3239.33</v>
      </c>
      <c r="J296" s="16">
        <f>(E296*F294)</f>
        <v>575.88</v>
      </c>
      <c r="K296" s="17">
        <f>SUM(E296*G294)</f>
        <v>3239.325</v>
      </c>
      <c r="L296" s="16">
        <f aca="true" t="shared" si="96" ref="L296:L304">SUM(J296,K296)</f>
        <v>3815.205</v>
      </c>
      <c r="M296" s="17">
        <f t="shared" si="95"/>
        <v>0</v>
      </c>
      <c r="N296" s="16">
        <f t="shared" si="95"/>
        <v>-0.005000000000109139</v>
      </c>
      <c r="O296" s="16"/>
      <c r="P296" s="16"/>
      <c r="Q296" s="100"/>
      <c r="R296" s="16"/>
      <c r="S296" s="17"/>
    </row>
    <row r="297" spans="1:19" ht="13.5" thickBot="1">
      <c r="A297" s="105"/>
      <c r="B297" s="108"/>
      <c r="C297" s="117"/>
      <c r="D297" s="11" t="s">
        <v>16</v>
      </c>
      <c r="E297" s="48">
        <v>70.01</v>
      </c>
      <c r="F297" s="114"/>
      <c r="G297" s="97"/>
      <c r="H297" s="18">
        <v>280.04</v>
      </c>
      <c r="I297" s="19">
        <v>1575.23</v>
      </c>
      <c r="J297" s="16">
        <f>(E297*F294)</f>
        <v>280.04</v>
      </c>
      <c r="K297" s="17">
        <f>SUM(E297*G294)</f>
        <v>1575.2250000000001</v>
      </c>
      <c r="L297" s="16">
        <f t="shared" si="96"/>
        <v>1855.265</v>
      </c>
      <c r="M297" s="17">
        <f t="shared" si="95"/>
        <v>0</v>
      </c>
      <c r="N297" s="16">
        <f t="shared" si="95"/>
        <v>-0.004999999999881766</v>
      </c>
      <c r="O297" s="16"/>
      <c r="P297" s="16"/>
      <c r="Q297" s="100"/>
      <c r="R297" s="16"/>
      <c r="S297" s="17"/>
    </row>
    <row r="298" spans="1:19" ht="13.5" thickBot="1">
      <c r="A298" s="105"/>
      <c r="B298" s="108"/>
      <c r="C298" s="117"/>
      <c r="D298" s="11" t="s">
        <v>17</v>
      </c>
      <c r="E298" s="48">
        <v>33.5</v>
      </c>
      <c r="F298" s="114"/>
      <c r="G298" s="97"/>
      <c r="H298" s="18">
        <v>134</v>
      </c>
      <c r="I298" s="19">
        <v>753.75</v>
      </c>
      <c r="J298" s="16">
        <f>(E298*F294)</f>
        <v>134</v>
      </c>
      <c r="K298" s="17">
        <f>SUM(E298*G294)</f>
        <v>753.75</v>
      </c>
      <c r="L298" s="16">
        <f t="shared" si="96"/>
        <v>887.75</v>
      </c>
      <c r="M298" s="17">
        <f t="shared" si="95"/>
        <v>0</v>
      </c>
      <c r="N298" s="16">
        <f t="shared" si="95"/>
        <v>0</v>
      </c>
      <c r="O298" s="16"/>
      <c r="P298" s="16"/>
      <c r="Q298" s="100"/>
      <c r="R298" s="16"/>
      <c r="S298" s="17"/>
    </row>
    <row r="299" spans="1:19" ht="13.5" thickBot="1">
      <c r="A299" s="105"/>
      <c r="B299" s="109"/>
      <c r="C299" s="117"/>
      <c r="D299" s="11" t="s">
        <v>18</v>
      </c>
      <c r="E299" s="48">
        <v>52.92</v>
      </c>
      <c r="F299" s="114"/>
      <c r="G299" s="97"/>
      <c r="H299" s="18">
        <v>211.68</v>
      </c>
      <c r="I299" s="19">
        <v>1190.7</v>
      </c>
      <c r="J299" s="16">
        <f>(E299*F294)</f>
        <v>211.68</v>
      </c>
      <c r="K299" s="17">
        <f>SUM(E299*G294)</f>
        <v>1190.7</v>
      </c>
      <c r="L299" s="16">
        <f t="shared" si="96"/>
        <v>1402.38</v>
      </c>
      <c r="M299" s="17">
        <f t="shared" si="95"/>
        <v>0</v>
      </c>
      <c r="N299" s="16">
        <f t="shared" si="95"/>
        <v>0</v>
      </c>
      <c r="O299" s="16"/>
      <c r="P299" s="16"/>
      <c r="Q299" s="100"/>
      <c r="R299" s="16"/>
      <c r="S299" s="17"/>
    </row>
    <row r="300" spans="1:19" ht="13.5" thickBot="1">
      <c r="A300" s="105"/>
      <c r="B300" s="101"/>
      <c r="C300" s="117"/>
      <c r="D300" s="11" t="s">
        <v>19</v>
      </c>
      <c r="E300" s="48">
        <v>85.07</v>
      </c>
      <c r="F300" s="114"/>
      <c r="G300" s="97"/>
      <c r="H300" s="18">
        <v>340.28</v>
      </c>
      <c r="I300" s="19">
        <v>1914.08</v>
      </c>
      <c r="J300" s="16">
        <f>(E300*F294)</f>
        <v>340.28</v>
      </c>
      <c r="K300" s="17">
        <f>SUM(E300*G294)</f>
        <v>1914.0749999999998</v>
      </c>
      <c r="L300" s="16">
        <f t="shared" si="96"/>
        <v>2254.3549999999996</v>
      </c>
      <c r="M300" s="17">
        <v>0</v>
      </c>
      <c r="N300" s="16">
        <f aca="true" t="shared" si="97" ref="N300:N305">SUM(K300-I300)</f>
        <v>-0.005000000000109139</v>
      </c>
      <c r="O300" s="16"/>
      <c r="P300" s="16"/>
      <c r="Q300" s="100"/>
      <c r="R300" s="16"/>
      <c r="S300" s="17"/>
    </row>
    <row r="301" spans="1:19" ht="13.5" thickBot="1">
      <c r="A301" s="105"/>
      <c r="B301" s="102"/>
      <c r="C301" s="117"/>
      <c r="D301" s="11" t="s">
        <v>20</v>
      </c>
      <c r="E301" s="48">
        <v>35.33</v>
      </c>
      <c r="F301" s="114"/>
      <c r="G301" s="97"/>
      <c r="H301" s="18">
        <v>141.32</v>
      </c>
      <c r="I301" s="19">
        <v>794.93</v>
      </c>
      <c r="J301" s="16">
        <f>(E301*F294)</f>
        <v>141.32</v>
      </c>
      <c r="K301" s="17">
        <f>SUM(E301*G294)</f>
        <v>794.925</v>
      </c>
      <c r="L301" s="16">
        <f t="shared" si="96"/>
        <v>936.2449999999999</v>
      </c>
      <c r="M301" s="17">
        <f>SUM(J301-H301)</f>
        <v>0</v>
      </c>
      <c r="N301" s="16">
        <f t="shared" si="97"/>
        <v>-0.0049999999999954525</v>
      </c>
      <c r="O301" s="16"/>
      <c r="P301" s="16"/>
      <c r="Q301" s="100"/>
      <c r="R301" s="16"/>
      <c r="S301" s="17"/>
    </row>
    <row r="302" spans="1:19" ht="13.5" thickBot="1">
      <c r="A302" s="105"/>
      <c r="B302" s="102"/>
      <c r="C302" s="117"/>
      <c r="D302" s="11" t="s">
        <v>21</v>
      </c>
      <c r="E302" s="48">
        <v>16.86</v>
      </c>
      <c r="F302" s="114"/>
      <c r="G302" s="97"/>
      <c r="H302" s="33">
        <v>67.44</v>
      </c>
      <c r="I302" s="34">
        <v>379.35</v>
      </c>
      <c r="J302" s="16">
        <f>(E302*F294)</f>
        <v>67.44</v>
      </c>
      <c r="K302" s="17">
        <f>SUM(E302*G294)</f>
        <v>379.34999999999997</v>
      </c>
      <c r="L302" s="16">
        <f t="shared" si="96"/>
        <v>446.78999999999996</v>
      </c>
      <c r="M302" s="17">
        <f>SUM(J302-H302)</f>
        <v>0</v>
      </c>
      <c r="N302" s="16">
        <f t="shared" si="97"/>
        <v>-5.684341886080802E-14</v>
      </c>
      <c r="O302" s="16"/>
      <c r="P302" s="16"/>
      <c r="Q302" s="100"/>
      <c r="R302" s="16"/>
      <c r="S302" s="17"/>
    </row>
    <row r="303" spans="1:19" ht="13.5" thickBot="1">
      <c r="A303" s="105"/>
      <c r="B303" s="102"/>
      <c r="C303" s="117"/>
      <c r="D303" s="11" t="s">
        <v>22</v>
      </c>
      <c r="E303" s="48">
        <v>260.3</v>
      </c>
      <c r="F303" s="114"/>
      <c r="G303" s="97"/>
      <c r="H303" s="18">
        <v>1041.2</v>
      </c>
      <c r="I303" s="19">
        <v>5856.75</v>
      </c>
      <c r="J303" s="16">
        <f>(E303*F294)</f>
        <v>1041.2</v>
      </c>
      <c r="K303" s="17">
        <f>SUM(E303*G294)</f>
        <v>5856.75</v>
      </c>
      <c r="L303" s="16">
        <f t="shared" si="96"/>
        <v>6897.95</v>
      </c>
      <c r="M303" s="17">
        <f>SUM(J303-H303)</f>
        <v>0</v>
      </c>
      <c r="N303" s="16">
        <f t="shared" si="97"/>
        <v>0</v>
      </c>
      <c r="O303" s="16"/>
      <c r="P303" s="16"/>
      <c r="Q303" s="100"/>
      <c r="R303" s="16"/>
      <c r="S303" s="17"/>
    </row>
    <row r="304" spans="1:19" ht="13.5" thickBot="1">
      <c r="A304" s="105"/>
      <c r="B304" s="102"/>
      <c r="C304" s="117"/>
      <c r="D304" s="11" t="s">
        <v>23</v>
      </c>
      <c r="E304" s="48">
        <v>257.98</v>
      </c>
      <c r="F304" s="114"/>
      <c r="G304" s="97"/>
      <c r="H304" s="18">
        <v>1031.92</v>
      </c>
      <c r="I304" s="19">
        <v>5804.55</v>
      </c>
      <c r="J304" s="16">
        <f>(E304*F294)</f>
        <v>1031.92</v>
      </c>
      <c r="K304" s="17">
        <f>SUM(E304*G294)</f>
        <v>5804.55</v>
      </c>
      <c r="L304" s="16">
        <f t="shared" si="96"/>
        <v>6836.47</v>
      </c>
      <c r="M304" s="17">
        <f>SUM(J304-H304)</f>
        <v>0</v>
      </c>
      <c r="N304" s="16">
        <f t="shared" si="97"/>
        <v>0</v>
      </c>
      <c r="O304" s="16"/>
      <c r="P304" s="16"/>
      <c r="Q304" s="100"/>
      <c r="R304" s="16"/>
      <c r="S304" s="17"/>
    </row>
    <row r="305" spans="1:19" ht="13.5" thickBot="1">
      <c r="A305" s="106"/>
      <c r="B305" s="103"/>
      <c r="C305" s="118"/>
      <c r="D305" s="28" t="s">
        <v>24</v>
      </c>
      <c r="E305" s="48">
        <v>165.94</v>
      </c>
      <c r="F305" s="115"/>
      <c r="G305" s="98"/>
      <c r="H305" s="21">
        <v>663.76</v>
      </c>
      <c r="I305" s="22">
        <v>3733.65</v>
      </c>
      <c r="J305" s="20">
        <f>SUM(E305*F294)</f>
        <v>663.76</v>
      </c>
      <c r="K305" s="17">
        <f>SUM(E305*G294)</f>
        <v>3733.65</v>
      </c>
      <c r="L305" s="20">
        <f>SUM(J305,K305)</f>
        <v>4397.41</v>
      </c>
      <c r="M305" s="17">
        <f>SUM(J305-H305)</f>
        <v>0</v>
      </c>
      <c r="N305" s="16">
        <f t="shared" si="97"/>
        <v>0</v>
      </c>
      <c r="O305" s="16"/>
      <c r="P305" s="16"/>
      <c r="Q305" s="100"/>
      <c r="R305" s="16"/>
      <c r="S305" s="17"/>
    </row>
    <row r="306" spans="1:19" ht="13.5" thickBot="1">
      <c r="A306" s="23"/>
      <c r="B306" s="32">
        <v>2018</v>
      </c>
      <c r="C306" s="25"/>
      <c r="D306" s="26" t="s">
        <v>25</v>
      </c>
      <c r="E306" s="52">
        <f>SUM(E294,E295,E296,E297,E298,E299,E300,E301,E302,E303,E304,E305)</f>
        <v>1474.95</v>
      </c>
      <c r="F306" s="25"/>
      <c r="G306" s="24"/>
      <c r="H306" s="44">
        <f aca="true" t="shared" si="98" ref="H306:S306">SUM(H294:H305)</f>
        <v>5899.8</v>
      </c>
      <c r="I306" s="44">
        <f t="shared" si="98"/>
        <v>33186.399999999994</v>
      </c>
      <c r="J306" s="45">
        <f t="shared" si="98"/>
        <v>5899.8</v>
      </c>
      <c r="K306" s="44">
        <f t="shared" si="98"/>
        <v>33186.375</v>
      </c>
      <c r="L306" s="44">
        <f t="shared" si="98"/>
        <v>39086.175</v>
      </c>
      <c r="M306" s="44">
        <f t="shared" si="98"/>
        <v>0</v>
      </c>
      <c r="N306" s="44">
        <f t="shared" si="98"/>
        <v>-0.024999999998897238</v>
      </c>
      <c r="O306" s="44">
        <f t="shared" si="98"/>
        <v>0</v>
      </c>
      <c r="P306" s="44">
        <f t="shared" si="98"/>
        <v>0</v>
      </c>
      <c r="Q306" s="44">
        <f t="shared" si="98"/>
        <v>0</v>
      </c>
      <c r="R306" s="44">
        <f t="shared" si="98"/>
        <v>0</v>
      </c>
      <c r="S306" s="44">
        <f t="shared" si="98"/>
        <v>0</v>
      </c>
    </row>
    <row r="307" spans="1:19" ht="13.5" thickBot="1">
      <c r="A307" s="29">
        <f>A294</f>
        <v>20</v>
      </c>
      <c r="B307" s="49" t="str">
        <f>B294</f>
        <v>Регионално депо Никопол</v>
      </c>
      <c r="C307" s="30" t="str">
        <f>C294</f>
        <v>Левски</v>
      </c>
      <c r="D307" s="31"/>
      <c r="E307" s="52">
        <f>SUM(SUM(E293:E305))</f>
        <v>4319.83</v>
      </c>
      <c r="F307" s="30">
        <v>4</v>
      </c>
      <c r="G307" s="29"/>
      <c r="H307" s="44">
        <f>SUM(H293:H305)</f>
        <v>17279.32</v>
      </c>
      <c r="I307" s="44">
        <f>SUM(I293:I305)</f>
        <v>87882.59999999999</v>
      </c>
      <c r="J307" s="44">
        <f aca="true" t="shared" si="99" ref="J307:S307">SUM(J293:J305)</f>
        <v>17279.32</v>
      </c>
      <c r="K307" s="44">
        <f t="shared" si="99"/>
        <v>87882.57500000001</v>
      </c>
      <c r="L307" s="44">
        <f t="shared" si="99"/>
        <v>105161.89499999999</v>
      </c>
      <c r="M307" s="44">
        <f t="shared" si="99"/>
        <v>0</v>
      </c>
      <c r="N307" s="44">
        <f t="shared" si="99"/>
        <v>-0.024999999998897238</v>
      </c>
      <c r="O307" s="44">
        <f t="shared" si="99"/>
        <v>0</v>
      </c>
      <c r="P307" s="44">
        <f t="shared" si="99"/>
        <v>0</v>
      </c>
      <c r="Q307" s="44">
        <f t="shared" si="99"/>
        <v>0</v>
      </c>
      <c r="R307" s="44">
        <f t="shared" si="99"/>
        <v>0</v>
      </c>
      <c r="S307" s="44">
        <f t="shared" si="99"/>
        <v>0</v>
      </c>
    </row>
    <row r="308" spans="1:19" ht="27" thickBot="1">
      <c r="A308" s="36"/>
      <c r="B308" s="53" t="s">
        <v>80</v>
      </c>
      <c r="C308" s="37"/>
      <c r="D308" s="38"/>
      <c r="E308" s="56">
        <v>3756.23</v>
      </c>
      <c r="F308" s="37"/>
      <c r="G308" s="39"/>
      <c r="H308" s="56">
        <v>15024.92</v>
      </c>
      <c r="I308" s="57">
        <v>72930.48</v>
      </c>
      <c r="J308" s="86">
        <v>15024.92</v>
      </c>
      <c r="K308" s="87">
        <v>72930.48</v>
      </c>
      <c r="L308" s="54">
        <v>87955.4</v>
      </c>
      <c r="M308" s="47"/>
      <c r="N308" s="47"/>
      <c r="O308" s="41"/>
      <c r="P308" s="42"/>
      <c r="Q308" s="42"/>
      <c r="R308" s="42"/>
      <c r="S308" s="42"/>
    </row>
    <row r="309" spans="1:19" ht="13.5" customHeight="1" thickBot="1">
      <c r="A309" s="104">
        <v>21</v>
      </c>
      <c r="B309" s="107" t="s">
        <v>56</v>
      </c>
      <c r="C309" s="116" t="s">
        <v>61</v>
      </c>
      <c r="D309" s="11" t="s">
        <v>13</v>
      </c>
      <c r="E309" s="48">
        <v>170.28</v>
      </c>
      <c r="F309" s="113">
        <v>4</v>
      </c>
      <c r="G309" s="96">
        <v>22.5</v>
      </c>
      <c r="H309" s="14">
        <v>681.12</v>
      </c>
      <c r="I309" s="15">
        <v>3831.3</v>
      </c>
      <c r="J309" s="12">
        <f>(E309*F309)</f>
        <v>681.12</v>
      </c>
      <c r="K309" s="13">
        <f>SUM(G309*E309)</f>
        <v>3831.3</v>
      </c>
      <c r="L309" s="12">
        <f>SUM(J309,K309)</f>
        <v>4512.42</v>
      </c>
      <c r="M309" s="17">
        <f aca="true" t="shared" si="100" ref="M309:N314">SUM(J309-H309)</f>
        <v>0</v>
      </c>
      <c r="N309" s="16">
        <f t="shared" si="100"/>
        <v>0</v>
      </c>
      <c r="O309" s="16"/>
      <c r="P309" s="16"/>
      <c r="Q309" s="99"/>
      <c r="R309" s="16"/>
      <c r="S309" s="17"/>
    </row>
    <row r="310" spans="1:19" ht="13.5" thickBot="1">
      <c r="A310" s="105"/>
      <c r="B310" s="108"/>
      <c r="C310" s="117"/>
      <c r="D310" s="11" t="s">
        <v>14</v>
      </c>
      <c r="E310" s="48">
        <v>158.92</v>
      </c>
      <c r="F310" s="114"/>
      <c r="G310" s="97"/>
      <c r="H310" s="18">
        <v>635.68</v>
      </c>
      <c r="I310" s="19">
        <v>3575.7</v>
      </c>
      <c r="J310" s="16">
        <f>(E310*F309)</f>
        <v>635.68</v>
      </c>
      <c r="K310" s="17">
        <f>SUM(E310*G309)</f>
        <v>3575.7</v>
      </c>
      <c r="L310" s="16">
        <f>SUM(J310,K310)</f>
        <v>4211.38</v>
      </c>
      <c r="M310" s="17">
        <f t="shared" si="100"/>
        <v>0</v>
      </c>
      <c r="N310" s="16">
        <f t="shared" si="100"/>
        <v>0</v>
      </c>
      <c r="O310" s="16"/>
      <c r="P310" s="16"/>
      <c r="Q310" s="100"/>
      <c r="R310" s="16"/>
      <c r="S310" s="17"/>
    </row>
    <row r="311" spans="1:19" ht="13.5" thickBot="1">
      <c r="A311" s="105"/>
      <c r="B311" s="108"/>
      <c r="C311" s="117"/>
      <c r="D311" s="11" t="s">
        <v>15</v>
      </c>
      <c r="E311" s="48">
        <v>231.65</v>
      </c>
      <c r="F311" s="114"/>
      <c r="G311" s="97"/>
      <c r="H311" s="18">
        <v>926.6</v>
      </c>
      <c r="I311" s="19">
        <v>5212.13</v>
      </c>
      <c r="J311" s="16">
        <f>(E311*F309)</f>
        <v>926.6</v>
      </c>
      <c r="K311" s="17">
        <f>SUM(E311*G309)</f>
        <v>5212.125</v>
      </c>
      <c r="L311" s="16">
        <f aca="true" t="shared" si="101" ref="L311:L319">SUM(J311,K311)</f>
        <v>6138.725</v>
      </c>
      <c r="M311" s="17">
        <f t="shared" si="100"/>
        <v>0</v>
      </c>
      <c r="N311" s="16">
        <f t="shared" si="100"/>
        <v>-0.005000000000109139</v>
      </c>
      <c r="O311" s="16"/>
      <c r="P311" s="16"/>
      <c r="Q311" s="100"/>
      <c r="R311" s="16"/>
      <c r="S311" s="17"/>
    </row>
    <row r="312" spans="1:19" ht="13.5" thickBot="1">
      <c r="A312" s="105"/>
      <c r="B312" s="108"/>
      <c r="C312" s="117"/>
      <c r="D312" s="11" t="s">
        <v>16</v>
      </c>
      <c r="E312" s="48">
        <v>262.53</v>
      </c>
      <c r="F312" s="114"/>
      <c r="G312" s="97"/>
      <c r="H312" s="18">
        <v>1050.12</v>
      </c>
      <c r="I312" s="19">
        <v>5906.93</v>
      </c>
      <c r="J312" s="16">
        <f>(E312*F309)</f>
        <v>1050.12</v>
      </c>
      <c r="K312" s="17">
        <f>SUM(E312*G309)</f>
        <v>5906.924999999999</v>
      </c>
      <c r="L312" s="16">
        <f t="shared" si="101"/>
        <v>6957.044999999999</v>
      </c>
      <c r="M312" s="17">
        <f t="shared" si="100"/>
        <v>0</v>
      </c>
      <c r="N312" s="16">
        <f t="shared" si="100"/>
        <v>-0.005000000001018634</v>
      </c>
      <c r="O312" s="16"/>
      <c r="P312" s="16"/>
      <c r="Q312" s="100"/>
      <c r="R312" s="16"/>
      <c r="S312" s="17"/>
    </row>
    <row r="313" spans="1:19" ht="13.5" thickBot="1">
      <c r="A313" s="105"/>
      <c r="B313" s="108"/>
      <c r="C313" s="117"/>
      <c r="D313" s="11" t="s">
        <v>17</v>
      </c>
      <c r="E313" s="48">
        <v>153.34</v>
      </c>
      <c r="F313" s="114"/>
      <c r="G313" s="97"/>
      <c r="H313" s="18">
        <v>613.36</v>
      </c>
      <c r="I313" s="19">
        <v>3450.15</v>
      </c>
      <c r="J313" s="16">
        <f>(E313*F309)</f>
        <v>613.36</v>
      </c>
      <c r="K313" s="17">
        <f>SUM(E313*G309)</f>
        <v>3450.15</v>
      </c>
      <c r="L313" s="16">
        <f t="shared" si="101"/>
        <v>4063.51</v>
      </c>
      <c r="M313" s="17">
        <f t="shared" si="100"/>
        <v>0</v>
      </c>
      <c r="N313" s="16">
        <f t="shared" si="100"/>
        <v>0</v>
      </c>
      <c r="O313" s="16"/>
      <c r="P313" s="16"/>
      <c r="Q313" s="100"/>
      <c r="R313" s="16"/>
      <c r="S313" s="17"/>
    </row>
    <row r="314" spans="1:19" ht="13.5" thickBot="1">
      <c r="A314" s="105"/>
      <c r="B314" s="109"/>
      <c r="C314" s="117"/>
      <c r="D314" s="11" t="s">
        <v>18</v>
      </c>
      <c r="E314" s="48">
        <v>212.59</v>
      </c>
      <c r="F314" s="114"/>
      <c r="G314" s="97"/>
      <c r="H314" s="18">
        <v>850.36</v>
      </c>
      <c r="I314" s="19">
        <v>4783.28</v>
      </c>
      <c r="J314" s="16">
        <f>(E314*F309)</f>
        <v>850.36</v>
      </c>
      <c r="K314" s="17">
        <f>SUM(E314*G309)</f>
        <v>4783.275</v>
      </c>
      <c r="L314" s="16">
        <f t="shared" si="101"/>
        <v>5633.634999999999</v>
      </c>
      <c r="M314" s="17">
        <f t="shared" si="100"/>
        <v>0</v>
      </c>
      <c r="N314" s="16">
        <f t="shared" si="100"/>
        <v>-0.005000000000109139</v>
      </c>
      <c r="O314" s="16"/>
      <c r="P314" s="16"/>
      <c r="Q314" s="100"/>
      <c r="R314" s="16"/>
      <c r="S314" s="17"/>
    </row>
    <row r="315" spans="1:19" ht="13.5" thickBot="1">
      <c r="A315" s="105"/>
      <c r="B315" s="101" t="s">
        <v>42</v>
      </c>
      <c r="C315" s="117"/>
      <c r="D315" s="11" t="s">
        <v>19</v>
      </c>
      <c r="E315" s="48">
        <v>265.04</v>
      </c>
      <c r="F315" s="114"/>
      <c r="G315" s="97"/>
      <c r="H315" s="18">
        <v>1060.16</v>
      </c>
      <c r="I315" s="19">
        <v>5963.4</v>
      </c>
      <c r="J315" s="16">
        <f>(E315*F309)</f>
        <v>1060.16</v>
      </c>
      <c r="K315" s="17">
        <f>SUM(E315*G309)</f>
        <v>5963.400000000001</v>
      </c>
      <c r="L315" s="16">
        <f t="shared" si="101"/>
        <v>7023.56</v>
      </c>
      <c r="M315" s="17">
        <v>0</v>
      </c>
      <c r="N315" s="16">
        <f aca="true" t="shared" si="102" ref="N315:N320">SUM(K315-I315)</f>
        <v>9.094947017729282E-13</v>
      </c>
      <c r="O315" s="16"/>
      <c r="P315" s="16"/>
      <c r="Q315" s="100"/>
      <c r="R315" s="16"/>
      <c r="S315" s="17"/>
    </row>
    <row r="316" spans="1:19" ht="13.5" thickBot="1">
      <c r="A316" s="105"/>
      <c r="B316" s="102"/>
      <c r="C316" s="117"/>
      <c r="D316" s="11" t="s">
        <v>20</v>
      </c>
      <c r="E316" s="48">
        <v>301.18</v>
      </c>
      <c r="F316" s="114"/>
      <c r="G316" s="97"/>
      <c r="H316" s="18">
        <v>1204.72</v>
      </c>
      <c r="I316" s="19">
        <v>6776.55</v>
      </c>
      <c r="J316" s="16">
        <f>(E316*F309)</f>
        <v>1204.72</v>
      </c>
      <c r="K316" s="17">
        <f>SUM(E316*G309)</f>
        <v>6776.55</v>
      </c>
      <c r="L316" s="16">
        <f t="shared" si="101"/>
        <v>7981.27</v>
      </c>
      <c r="M316" s="17">
        <f>SUM(J316-H316)</f>
        <v>0</v>
      </c>
      <c r="N316" s="16">
        <f t="shared" si="102"/>
        <v>0</v>
      </c>
      <c r="O316" s="16"/>
      <c r="P316" s="16"/>
      <c r="Q316" s="100"/>
      <c r="R316" s="16"/>
      <c r="S316" s="17"/>
    </row>
    <row r="317" spans="1:19" ht="13.5" thickBot="1">
      <c r="A317" s="105"/>
      <c r="B317" s="102"/>
      <c r="C317" s="117"/>
      <c r="D317" s="11" t="s">
        <v>21</v>
      </c>
      <c r="E317" s="48">
        <v>180.61</v>
      </c>
      <c r="F317" s="114"/>
      <c r="G317" s="97"/>
      <c r="H317" s="33">
        <v>722.44</v>
      </c>
      <c r="I317" s="34">
        <v>4063.73</v>
      </c>
      <c r="J317" s="16">
        <f>(E317*F309)</f>
        <v>722.44</v>
      </c>
      <c r="K317" s="17">
        <f>SUM(E317*G309)</f>
        <v>4063.7250000000004</v>
      </c>
      <c r="L317" s="16">
        <f t="shared" si="101"/>
        <v>4786.165000000001</v>
      </c>
      <c r="M317" s="17">
        <f>SUM(J317-H317)</f>
        <v>0</v>
      </c>
      <c r="N317" s="16">
        <f t="shared" si="102"/>
        <v>-0.004999999999654392</v>
      </c>
      <c r="O317" s="16"/>
      <c r="P317" s="16"/>
      <c r="Q317" s="100"/>
      <c r="R317" s="16"/>
      <c r="S317" s="17"/>
    </row>
    <row r="318" spans="1:19" ht="13.5" thickBot="1">
      <c r="A318" s="105"/>
      <c r="B318" s="102"/>
      <c r="C318" s="117"/>
      <c r="D318" s="11" t="s">
        <v>22</v>
      </c>
      <c r="E318" s="48">
        <v>261.7</v>
      </c>
      <c r="F318" s="114"/>
      <c r="G318" s="97"/>
      <c r="H318" s="18">
        <v>1046.8</v>
      </c>
      <c r="I318" s="19">
        <v>5888.25</v>
      </c>
      <c r="J318" s="16">
        <f>(E318*F309)</f>
        <v>1046.8</v>
      </c>
      <c r="K318" s="17">
        <f>SUM(E318*G309)</f>
        <v>5888.25</v>
      </c>
      <c r="L318" s="16">
        <f t="shared" si="101"/>
        <v>6935.05</v>
      </c>
      <c r="M318" s="17">
        <f>SUM(J318-H318)</f>
        <v>0</v>
      </c>
      <c r="N318" s="16">
        <f t="shared" si="102"/>
        <v>0</v>
      </c>
      <c r="O318" s="16"/>
      <c r="P318" s="16"/>
      <c r="Q318" s="100"/>
      <c r="R318" s="16"/>
      <c r="S318" s="17"/>
    </row>
    <row r="319" spans="1:19" ht="13.5" thickBot="1">
      <c r="A319" s="105"/>
      <c r="B319" s="102"/>
      <c r="C319" s="117"/>
      <c r="D319" s="11" t="s">
        <v>23</v>
      </c>
      <c r="E319" s="48">
        <v>196.74</v>
      </c>
      <c r="F319" s="114"/>
      <c r="G319" s="97"/>
      <c r="H319" s="18">
        <v>786.96</v>
      </c>
      <c r="I319" s="19">
        <v>4426.65</v>
      </c>
      <c r="J319" s="16">
        <f>(E319*F309)</f>
        <v>786.96</v>
      </c>
      <c r="K319" s="17">
        <f>SUM(E319*G309)</f>
        <v>4426.650000000001</v>
      </c>
      <c r="L319" s="16">
        <f t="shared" si="101"/>
        <v>5213.610000000001</v>
      </c>
      <c r="M319" s="17">
        <f>SUM(J319-H319)</f>
        <v>0</v>
      </c>
      <c r="N319" s="16">
        <f t="shared" si="102"/>
        <v>9.094947017729282E-13</v>
      </c>
      <c r="O319" s="16"/>
      <c r="P319" s="16"/>
      <c r="Q319" s="100"/>
      <c r="R319" s="16"/>
      <c r="S319" s="17"/>
    </row>
    <row r="320" spans="1:19" ht="13.5" thickBot="1">
      <c r="A320" s="106"/>
      <c r="B320" s="103"/>
      <c r="C320" s="118"/>
      <c r="D320" s="28" t="s">
        <v>24</v>
      </c>
      <c r="E320" s="48">
        <v>163.73</v>
      </c>
      <c r="F320" s="115"/>
      <c r="G320" s="98"/>
      <c r="H320" s="21">
        <v>654.92</v>
      </c>
      <c r="I320" s="22">
        <v>3683.93</v>
      </c>
      <c r="J320" s="20">
        <f>SUM(E320*F309)</f>
        <v>654.92</v>
      </c>
      <c r="K320" s="17">
        <f>SUM(E320*G309)</f>
        <v>3683.9249999999997</v>
      </c>
      <c r="L320" s="20">
        <f>SUM(J320,K320)</f>
        <v>4338.844999999999</v>
      </c>
      <c r="M320" s="17">
        <f>SUM(J320-H320)</f>
        <v>0</v>
      </c>
      <c r="N320" s="16">
        <f t="shared" si="102"/>
        <v>-0.005000000000109139</v>
      </c>
      <c r="O320" s="16"/>
      <c r="P320" s="16"/>
      <c r="Q320" s="100"/>
      <c r="R320" s="16"/>
      <c r="S320" s="17"/>
    </row>
    <row r="321" spans="1:19" ht="13.5" thickBot="1">
      <c r="A321" s="23"/>
      <c r="B321" s="32">
        <v>2018</v>
      </c>
      <c r="C321" s="25"/>
      <c r="D321" s="26" t="s">
        <v>25</v>
      </c>
      <c r="E321" s="52">
        <f>SUM(E309,E310,E311,E312,E313,E314,E315,E316,E317,E318,E319,E320)</f>
        <v>2558.31</v>
      </c>
      <c r="F321" s="25"/>
      <c r="G321" s="24"/>
      <c r="H321" s="44">
        <f aca="true" t="shared" si="103" ref="H321:S321">SUM(H309:H320)</f>
        <v>10233.24</v>
      </c>
      <c r="I321" s="44">
        <f t="shared" si="103"/>
        <v>57562.00000000001</v>
      </c>
      <c r="J321" s="45">
        <f t="shared" si="103"/>
        <v>10233.24</v>
      </c>
      <c r="K321" s="44">
        <f t="shared" si="103"/>
        <v>57561.975000000006</v>
      </c>
      <c r="L321" s="44">
        <f t="shared" si="103"/>
        <v>67795.215</v>
      </c>
      <c r="M321" s="44">
        <f t="shared" si="103"/>
        <v>0</v>
      </c>
      <c r="N321" s="44">
        <f t="shared" si="103"/>
        <v>-0.024999999999181455</v>
      </c>
      <c r="O321" s="44">
        <f t="shared" si="103"/>
        <v>0</v>
      </c>
      <c r="P321" s="44">
        <f t="shared" si="103"/>
        <v>0</v>
      </c>
      <c r="Q321" s="44">
        <f t="shared" si="103"/>
        <v>0</v>
      </c>
      <c r="R321" s="44">
        <f t="shared" si="103"/>
        <v>0</v>
      </c>
      <c r="S321" s="44">
        <f t="shared" si="103"/>
        <v>0</v>
      </c>
    </row>
    <row r="322" spans="1:19" ht="13.5" thickBot="1">
      <c r="A322" s="29">
        <f>A309</f>
        <v>21</v>
      </c>
      <c r="B322" s="49" t="str">
        <f>B309</f>
        <v>Регионално депо Никопол</v>
      </c>
      <c r="C322" s="30" t="str">
        <f>C309</f>
        <v> Павликени</v>
      </c>
      <c r="D322" s="31"/>
      <c r="E322" s="52">
        <f>SUM(SUM(E308:E320))</f>
        <v>6314.539999999999</v>
      </c>
      <c r="F322" s="30">
        <v>4</v>
      </c>
      <c r="G322" s="29"/>
      <c r="H322" s="44">
        <f>SUM(H308:H320)</f>
        <v>25258.159999999996</v>
      </c>
      <c r="I322" s="44">
        <f>SUM(I308:I320)</f>
        <v>130492.47999999998</v>
      </c>
      <c r="J322" s="44">
        <f aca="true" t="shared" si="104" ref="J322:S322">SUM(J308:J320)</f>
        <v>25258.159999999996</v>
      </c>
      <c r="K322" s="44">
        <f t="shared" si="104"/>
        <v>130492.45499999999</v>
      </c>
      <c r="L322" s="44">
        <f t="shared" si="104"/>
        <v>155750.61499999996</v>
      </c>
      <c r="M322" s="44">
        <f t="shared" si="104"/>
        <v>0</v>
      </c>
      <c r="N322" s="44">
        <f t="shared" si="104"/>
        <v>-0.024999999999181455</v>
      </c>
      <c r="O322" s="44">
        <f t="shared" si="104"/>
        <v>0</v>
      </c>
      <c r="P322" s="44">
        <f t="shared" si="104"/>
        <v>0</v>
      </c>
      <c r="Q322" s="44">
        <f t="shared" si="104"/>
        <v>0</v>
      </c>
      <c r="R322" s="44">
        <f t="shared" si="104"/>
        <v>0</v>
      </c>
      <c r="S322" s="44">
        <f t="shared" si="104"/>
        <v>0</v>
      </c>
    </row>
    <row r="323" spans="1:19" ht="27" thickBot="1">
      <c r="A323" s="36"/>
      <c r="B323" s="53" t="s">
        <v>80</v>
      </c>
      <c r="C323" s="37"/>
      <c r="D323" s="38"/>
      <c r="E323" s="56">
        <v>4900.29</v>
      </c>
      <c r="F323" s="37"/>
      <c r="G323" s="39"/>
      <c r="H323" s="56">
        <v>19601.16</v>
      </c>
      <c r="I323" s="57">
        <v>95416</v>
      </c>
      <c r="J323" s="86">
        <v>19601.16</v>
      </c>
      <c r="K323" s="87">
        <v>95416</v>
      </c>
      <c r="L323" s="54">
        <v>115017.16</v>
      </c>
      <c r="M323" s="47"/>
      <c r="N323" s="47"/>
      <c r="O323" s="41"/>
      <c r="P323" s="42"/>
      <c r="Q323" s="42"/>
      <c r="R323" s="42"/>
      <c r="S323" s="42"/>
    </row>
    <row r="324" spans="1:19" ht="13.5" customHeight="1" thickBot="1">
      <c r="A324" s="104">
        <v>22</v>
      </c>
      <c r="B324" s="107" t="s">
        <v>56</v>
      </c>
      <c r="C324" s="116" t="s">
        <v>63</v>
      </c>
      <c r="D324" s="11" t="s">
        <v>13</v>
      </c>
      <c r="E324" s="48">
        <v>265.17</v>
      </c>
      <c r="F324" s="113">
        <v>4</v>
      </c>
      <c r="G324" s="96">
        <v>22.5</v>
      </c>
      <c r="H324" s="14">
        <v>1060.68</v>
      </c>
      <c r="I324" s="15">
        <v>5966.33</v>
      </c>
      <c r="J324" s="12">
        <f>(E324*F324)</f>
        <v>1060.68</v>
      </c>
      <c r="K324" s="13">
        <f>SUM(G324*E324)</f>
        <v>5966.325000000001</v>
      </c>
      <c r="L324" s="12">
        <f>SUM(J324,K324)</f>
        <v>7027.005000000001</v>
      </c>
      <c r="M324" s="17">
        <f aca="true" t="shared" si="105" ref="M324:N329">SUM(J324-H324)</f>
        <v>0</v>
      </c>
      <c r="N324" s="16">
        <f t="shared" si="105"/>
        <v>-0.004999999999199645</v>
      </c>
      <c r="O324" s="16"/>
      <c r="P324" s="16"/>
      <c r="Q324" s="99"/>
      <c r="R324" s="16"/>
      <c r="S324" s="17"/>
    </row>
    <row r="325" spans="1:19" ht="13.5" thickBot="1">
      <c r="A325" s="105"/>
      <c r="B325" s="108"/>
      <c r="C325" s="117"/>
      <c r="D325" s="11" t="s">
        <v>14</v>
      </c>
      <c r="E325" s="48">
        <v>124.66</v>
      </c>
      <c r="F325" s="114"/>
      <c r="G325" s="97"/>
      <c r="H325" s="18">
        <v>498.64</v>
      </c>
      <c r="I325" s="19">
        <v>2804.85</v>
      </c>
      <c r="J325" s="16">
        <f>(E325*F324)</f>
        <v>498.64</v>
      </c>
      <c r="K325" s="17">
        <f>SUM(E325*G324)</f>
        <v>2804.85</v>
      </c>
      <c r="L325" s="16">
        <f>SUM(J325,K325)</f>
        <v>3303.49</v>
      </c>
      <c r="M325" s="17">
        <f t="shared" si="105"/>
        <v>0</v>
      </c>
      <c r="N325" s="16">
        <f t="shared" si="105"/>
        <v>0</v>
      </c>
      <c r="O325" s="16"/>
      <c r="P325" s="16"/>
      <c r="Q325" s="100"/>
      <c r="R325" s="16"/>
      <c r="S325" s="17"/>
    </row>
    <row r="326" spans="1:19" ht="13.5" thickBot="1">
      <c r="A326" s="105"/>
      <c r="B326" s="108"/>
      <c r="C326" s="117"/>
      <c r="D326" s="11" t="s">
        <v>15</v>
      </c>
      <c r="E326" s="48">
        <v>328.73</v>
      </c>
      <c r="F326" s="114"/>
      <c r="G326" s="97"/>
      <c r="H326" s="18">
        <v>1314.92</v>
      </c>
      <c r="I326" s="19">
        <v>7396.43</v>
      </c>
      <c r="J326" s="16">
        <f>(E326*F324)</f>
        <v>1314.92</v>
      </c>
      <c r="K326" s="17">
        <f>SUM(E326*G324)</f>
        <v>7396.425</v>
      </c>
      <c r="L326" s="16">
        <f aca="true" t="shared" si="106" ref="L326:L334">SUM(J326,K326)</f>
        <v>8711.345000000001</v>
      </c>
      <c r="M326" s="17">
        <f t="shared" si="105"/>
        <v>0</v>
      </c>
      <c r="N326" s="16">
        <f t="shared" si="105"/>
        <v>-0.005000000000109139</v>
      </c>
      <c r="O326" s="16"/>
      <c r="P326" s="16"/>
      <c r="Q326" s="100"/>
      <c r="R326" s="16"/>
      <c r="S326" s="17"/>
    </row>
    <row r="327" spans="1:19" ht="13.5" thickBot="1">
      <c r="A327" s="105"/>
      <c r="B327" s="108"/>
      <c r="C327" s="117"/>
      <c r="D327" s="11" t="s">
        <v>16</v>
      </c>
      <c r="E327" s="48">
        <v>380.56</v>
      </c>
      <c r="F327" s="114"/>
      <c r="G327" s="97"/>
      <c r="H327" s="18">
        <v>1522.24</v>
      </c>
      <c r="I327" s="19">
        <v>8562.6</v>
      </c>
      <c r="J327" s="16">
        <f>(E327*F324)</f>
        <v>1522.24</v>
      </c>
      <c r="K327" s="17">
        <f>SUM(E327*G324)</f>
        <v>8562.6</v>
      </c>
      <c r="L327" s="16">
        <f t="shared" si="106"/>
        <v>10084.84</v>
      </c>
      <c r="M327" s="17">
        <f t="shared" si="105"/>
        <v>0</v>
      </c>
      <c r="N327" s="16">
        <f t="shared" si="105"/>
        <v>0</v>
      </c>
      <c r="O327" s="16"/>
      <c r="P327" s="16"/>
      <c r="Q327" s="100"/>
      <c r="R327" s="16"/>
      <c r="S327" s="17"/>
    </row>
    <row r="328" spans="1:19" ht="13.5" thickBot="1">
      <c r="A328" s="105"/>
      <c r="B328" s="108"/>
      <c r="C328" s="117"/>
      <c r="D328" s="11" t="s">
        <v>17</v>
      </c>
      <c r="E328" s="48">
        <v>342.05</v>
      </c>
      <c r="F328" s="114"/>
      <c r="G328" s="97"/>
      <c r="H328" s="18">
        <v>1368.2</v>
      </c>
      <c r="I328" s="19">
        <v>7696.13</v>
      </c>
      <c r="J328" s="16">
        <f>(E328*F324)</f>
        <v>1368.2</v>
      </c>
      <c r="K328" s="17">
        <f>SUM(E328*G324)</f>
        <v>7696.125</v>
      </c>
      <c r="L328" s="16">
        <f t="shared" si="106"/>
        <v>9064.325</v>
      </c>
      <c r="M328" s="17">
        <f t="shared" si="105"/>
        <v>0</v>
      </c>
      <c r="N328" s="16">
        <f t="shared" si="105"/>
        <v>-0.005000000000109139</v>
      </c>
      <c r="O328" s="16"/>
      <c r="P328" s="16"/>
      <c r="Q328" s="100"/>
      <c r="R328" s="16"/>
      <c r="S328" s="17"/>
    </row>
    <row r="329" spans="1:19" ht="13.5" thickBot="1">
      <c r="A329" s="105"/>
      <c r="B329" s="109"/>
      <c r="C329" s="117"/>
      <c r="D329" s="11" t="s">
        <v>18</v>
      </c>
      <c r="E329" s="48">
        <v>353.34</v>
      </c>
      <c r="F329" s="114"/>
      <c r="G329" s="97"/>
      <c r="H329" s="18">
        <v>1413.36</v>
      </c>
      <c r="I329" s="19">
        <v>7950.15</v>
      </c>
      <c r="J329" s="16">
        <f>(E329*F324)</f>
        <v>1413.36</v>
      </c>
      <c r="K329" s="17">
        <f>SUM(E329*G324)</f>
        <v>7950.15</v>
      </c>
      <c r="L329" s="16">
        <f t="shared" si="106"/>
        <v>9363.51</v>
      </c>
      <c r="M329" s="17">
        <f t="shared" si="105"/>
        <v>0</v>
      </c>
      <c r="N329" s="16">
        <f t="shared" si="105"/>
        <v>0</v>
      </c>
      <c r="O329" s="16"/>
      <c r="P329" s="16"/>
      <c r="Q329" s="100"/>
      <c r="R329" s="16"/>
      <c r="S329" s="17"/>
    </row>
    <row r="330" spans="1:19" ht="13.5" thickBot="1">
      <c r="A330" s="105"/>
      <c r="B330" s="101" t="s">
        <v>42</v>
      </c>
      <c r="C330" s="117"/>
      <c r="D330" s="11" t="s">
        <v>19</v>
      </c>
      <c r="E330" s="48">
        <v>369.05</v>
      </c>
      <c r="F330" s="114"/>
      <c r="G330" s="97"/>
      <c r="H330" s="18">
        <v>1476.2</v>
      </c>
      <c r="I330" s="19">
        <v>8303.63</v>
      </c>
      <c r="J330" s="16">
        <f>(E330*F324)</f>
        <v>1476.2</v>
      </c>
      <c r="K330" s="17">
        <f>SUM(E330*G324)</f>
        <v>8303.625</v>
      </c>
      <c r="L330" s="16">
        <f t="shared" si="106"/>
        <v>9779.825</v>
      </c>
      <c r="M330" s="17">
        <v>0</v>
      </c>
      <c r="N330" s="16">
        <f aca="true" t="shared" si="107" ref="N330:N335">SUM(K330-I330)</f>
        <v>-0.004999999999199645</v>
      </c>
      <c r="O330" s="16"/>
      <c r="P330" s="16"/>
      <c r="Q330" s="100"/>
      <c r="R330" s="16"/>
      <c r="S330" s="17"/>
    </row>
    <row r="331" spans="1:19" ht="13.5" thickBot="1">
      <c r="A331" s="105"/>
      <c r="B331" s="102"/>
      <c r="C331" s="117"/>
      <c r="D331" s="11" t="s">
        <v>20</v>
      </c>
      <c r="E331" s="48">
        <v>433.93</v>
      </c>
      <c r="F331" s="114"/>
      <c r="G331" s="97"/>
      <c r="H331" s="18">
        <v>1736.72</v>
      </c>
      <c r="I331" s="19">
        <v>9763.43</v>
      </c>
      <c r="J331" s="16">
        <f>(E331*F324)</f>
        <v>1735.72</v>
      </c>
      <c r="K331" s="17">
        <f>SUM(E331*G324)</f>
        <v>9763.425</v>
      </c>
      <c r="L331" s="16">
        <f t="shared" si="106"/>
        <v>11499.144999999999</v>
      </c>
      <c r="M331" s="17">
        <f>SUM(J331-H331)</f>
        <v>-1</v>
      </c>
      <c r="N331" s="16">
        <f t="shared" si="107"/>
        <v>-0.005000000001018634</v>
      </c>
      <c r="O331" s="16"/>
      <c r="P331" s="16"/>
      <c r="Q331" s="100"/>
      <c r="R331" s="16"/>
      <c r="S331" s="17"/>
    </row>
    <row r="332" spans="1:19" ht="13.5" thickBot="1">
      <c r="A332" s="105"/>
      <c r="B332" s="102"/>
      <c r="C332" s="117"/>
      <c r="D332" s="11" t="s">
        <v>21</v>
      </c>
      <c r="E332" s="48">
        <v>244.97</v>
      </c>
      <c r="F332" s="114"/>
      <c r="G332" s="97"/>
      <c r="H332" s="33">
        <v>979.88</v>
      </c>
      <c r="I332" s="34">
        <v>5511.83</v>
      </c>
      <c r="J332" s="16">
        <f>(E332*F324)</f>
        <v>979.88</v>
      </c>
      <c r="K332" s="17">
        <f>SUM(E332*G324)</f>
        <v>5511.825</v>
      </c>
      <c r="L332" s="16">
        <f t="shared" si="106"/>
        <v>6491.705</v>
      </c>
      <c r="M332" s="17">
        <f>SUM(J332-H332)</f>
        <v>0</v>
      </c>
      <c r="N332" s="16">
        <f t="shared" si="107"/>
        <v>-0.005000000000109139</v>
      </c>
      <c r="O332" s="16"/>
      <c r="P332" s="16"/>
      <c r="Q332" s="100"/>
      <c r="R332" s="16"/>
      <c r="S332" s="17"/>
    </row>
    <row r="333" spans="1:19" ht="13.5" thickBot="1">
      <c r="A333" s="105"/>
      <c r="B333" s="102"/>
      <c r="C333" s="117"/>
      <c r="D333" s="11" t="s">
        <v>22</v>
      </c>
      <c r="E333" s="48">
        <v>521.14</v>
      </c>
      <c r="F333" s="114"/>
      <c r="G333" s="97"/>
      <c r="H333" s="18">
        <v>2084.56</v>
      </c>
      <c r="I333" s="19">
        <v>11725.65</v>
      </c>
      <c r="J333" s="16">
        <f>(E333*F324)</f>
        <v>2084.56</v>
      </c>
      <c r="K333" s="17">
        <f>SUM(E333*G324)</f>
        <v>11725.65</v>
      </c>
      <c r="L333" s="16">
        <f t="shared" si="106"/>
        <v>13810.21</v>
      </c>
      <c r="M333" s="17">
        <f>SUM(J333-H333)</f>
        <v>0</v>
      </c>
      <c r="N333" s="16">
        <f t="shared" si="107"/>
        <v>0</v>
      </c>
      <c r="O333" s="16"/>
      <c r="P333" s="16"/>
      <c r="Q333" s="100"/>
      <c r="R333" s="16"/>
      <c r="S333" s="17"/>
    </row>
    <row r="334" spans="1:19" ht="13.5" thickBot="1">
      <c r="A334" s="105"/>
      <c r="B334" s="102"/>
      <c r="C334" s="117"/>
      <c r="D334" s="11" t="s">
        <v>23</v>
      </c>
      <c r="E334" s="48">
        <v>475.52</v>
      </c>
      <c r="F334" s="114"/>
      <c r="G334" s="97"/>
      <c r="H334" s="18">
        <v>1902.08</v>
      </c>
      <c r="I334" s="19">
        <v>10699.2</v>
      </c>
      <c r="J334" s="16">
        <f>(E334*F324)</f>
        <v>1902.08</v>
      </c>
      <c r="K334" s="17">
        <f>SUM(E334*G324)</f>
        <v>10699.199999999999</v>
      </c>
      <c r="L334" s="16">
        <f t="shared" si="106"/>
        <v>12601.279999999999</v>
      </c>
      <c r="M334" s="17">
        <f>SUM(J334-H334)</f>
        <v>0</v>
      </c>
      <c r="N334" s="16">
        <f t="shared" si="107"/>
        <v>-1.8189894035458565E-12</v>
      </c>
      <c r="O334" s="16"/>
      <c r="P334" s="16"/>
      <c r="Q334" s="100"/>
      <c r="R334" s="16"/>
      <c r="S334" s="17"/>
    </row>
    <row r="335" spans="1:19" ht="13.5" thickBot="1">
      <c r="A335" s="106"/>
      <c r="B335" s="103"/>
      <c r="C335" s="118"/>
      <c r="D335" s="28" t="s">
        <v>24</v>
      </c>
      <c r="E335" s="48">
        <v>150.51</v>
      </c>
      <c r="F335" s="115"/>
      <c r="G335" s="98"/>
      <c r="H335" s="21">
        <v>602.04</v>
      </c>
      <c r="I335" s="22">
        <v>3386.48</v>
      </c>
      <c r="J335" s="20">
        <f>SUM(E335*F324)</f>
        <v>602.04</v>
      </c>
      <c r="K335" s="17">
        <f>SUM(E335*G324)</f>
        <v>3386.475</v>
      </c>
      <c r="L335" s="20">
        <f>SUM(J335,K335)</f>
        <v>3988.515</v>
      </c>
      <c r="M335" s="17">
        <f>SUM(J335-H335)</f>
        <v>0</v>
      </c>
      <c r="N335" s="16">
        <f t="shared" si="107"/>
        <v>-0.005000000000109139</v>
      </c>
      <c r="O335" s="16"/>
      <c r="P335" s="16"/>
      <c r="Q335" s="100"/>
      <c r="R335" s="16"/>
      <c r="S335" s="17"/>
    </row>
    <row r="336" spans="1:19" ht="13.5" thickBot="1">
      <c r="A336" s="23"/>
      <c r="B336" s="32">
        <v>2018</v>
      </c>
      <c r="C336" s="25"/>
      <c r="D336" s="26" t="s">
        <v>25</v>
      </c>
      <c r="E336" s="52">
        <f>SUM(E324,E325,E326,E327,E328,E329,E330,E331,E332,E333,E334,E335)</f>
        <v>3989.629999999999</v>
      </c>
      <c r="F336" s="25"/>
      <c r="G336" s="24"/>
      <c r="H336" s="44">
        <f aca="true" t="shared" si="108" ref="H336:S336">SUM(H324:H335)</f>
        <v>15959.519999999997</v>
      </c>
      <c r="I336" s="44">
        <f t="shared" si="108"/>
        <v>89766.70999999999</v>
      </c>
      <c r="J336" s="45">
        <f t="shared" si="108"/>
        <v>15958.519999999997</v>
      </c>
      <c r="K336" s="44">
        <f t="shared" si="108"/>
        <v>89766.675</v>
      </c>
      <c r="L336" s="44">
        <f t="shared" si="108"/>
        <v>105725.19500000002</v>
      </c>
      <c r="M336" s="44">
        <f t="shared" si="108"/>
        <v>-1</v>
      </c>
      <c r="N336" s="44">
        <f t="shared" si="108"/>
        <v>-0.03500000000167347</v>
      </c>
      <c r="O336" s="44">
        <f t="shared" si="108"/>
        <v>0</v>
      </c>
      <c r="P336" s="44">
        <f t="shared" si="108"/>
        <v>0</v>
      </c>
      <c r="Q336" s="44">
        <f t="shared" si="108"/>
        <v>0</v>
      </c>
      <c r="R336" s="44">
        <f t="shared" si="108"/>
        <v>0</v>
      </c>
      <c r="S336" s="44">
        <f t="shared" si="108"/>
        <v>0</v>
      </c>
    </row>
    <row r="337" spans="1:19" ht="13.5" thickBot="1">
      <c r="A337" s="29">
        <f>A324</f>
        <v>22</v>
      </c>
      <c r="B337" s="49" t="str">
        <f>B324</f>
        <v>Регионално депо Никопол</v>
      </c>
      <c r="C337" s="30" t="str">
        <f>C324</f>
        <v>Свищов</v>
      </c>
      <c r="D337" s="31"/>
      <c r="E337" s="52">
        <f>SUM(SUM(E323:E335))</f>
        <v>8889.920000000002</v>
      </c>
      <c r="F337" s="30">
        <v>4</v>
      </c>
      <c r="G337" s="29"/>
      <c r="H337" s="44">
        <f>SUM(H323:H335)</f>
        <v>35560.68000000001</v>
      </c>
      <c r="I337" s="44">
        <f>SUM(I323:I335)</f>
        <v>185182.71000000002</v>
      </c>
      <c r="J337" s="44">
        <f aca="true" t="shared" si="109" ref="J337:S337">SUM(J323:J335)</f>
        <v>35559.68000000001</v>
      </c>
      <c r="K337" s="44">
        <f t="shared" si="109"/>
        <v>185182.67500000002</v>
      </c>
      <c r="L337" s="44">
        <f t="shared" si="109"/>
        <v>220742.355</v>
      </c>
      <c r="M337" s="44">
        <f t="shared" si="109"/>
        <v>-1</v>
      </c>
      <c r="N337" s="44">
        <f t="shared" si="109"/>
        <v>-0.03500000000167347</v>
      </c>
      <c r="O337" s="44">
        <f t="shared" si="109"/>
        <v>0</v>
      </c>
      <c r="P337" s="44">
        <f t="shared" si="109"/>
        <v>0</v>
      </c>
      <c r="Q337" s="44">
        <f t="shared" si="109"/>
        <v>0</v>
      </c>
      <c r="R337" s="44">
        <f t="shared" si="109"/>
        <v>0</v>
      </c>
      <c r="S337" s="44">
        <f t="shared" si="109"/>
        <v>0</v>
      </c>
    </row>
    <row r="338" spans="1:19" ht="27" thickBot="1">
      <c r="A338" s="36"/>
      <c r="B338" s="53" t="s">
        <v>80</v>
      </c>
      <c r="C338" s="37"/>
      <c r="D338" s="38"/>
      <c r="E338" s="46">
        <v>197.96</v>
      </c>
      <c r="F338" s="37"/>
      <c r="G338" s="39"/>
      <c r="H338" s="46">
        <v>791.84</v>
      </c>
      <c r="I338" s="47">
        <v>3941.32</v>
      </c>
      <c r="J338" s="94">
        <v>791.84</v>
      </c>
      <c r="K338" s="95">
        <v>3941.32</v>
      </c>
      <c r="L338" s="37">
        <v>4733.16</v>
      </c>
      <c r="M338" s="47"/>
      <c r="N338" s="47"/>
      <c r="O338" s="41"/>
      <c r="P338" s="42"/>
      <c r="Q338" s="42"/>
      <c r="R338" s="42"/>
      <c r="S338" s="42"/>
    </row>
    <row r="339" spans="1:19" ht="13.5" customHeight="1" thickBot="1">
      <c r="A339" s="104">
        <v>23</v>
      </c>
      <c r="B339" s="107" t="s">
        <v>56</v>
      </c>
      <c r="C339" s="116" t="s">
        <v>55</v>
      </c>
      <c r="D339" s="11" t="s">
        <v>13</v>
      </c>
      <c r="E339" s="48">
        <v>20.44</v>
      </c>
      <c r="F339" s="113">
        <v>4</v>
      </c>
      <c r="G339" s="96">
        <v>22.5</v>
      </c>
      <c r="H339" s="14">
        <v>81.76</v>
      </c>
      <c r="I339" s="15">
        <v>459.9</v>
      </c>
      <c r="J339" s="12">
        <f>(E339*F339)</f>
        <v>81.76</v>
      </c>
      <c r="K339" s="13">
        <f>SUM(G339*E339)</f>
        <v>459.90000000000003</v>
      </c>
      <c r="L339" s="12">
        <f>SUM(J339,K339)</f>
        <v>541.6600000000001</v>
      </c>
      <c r="M339" s="17">
        <f aca="true" t="shared" si="110" ref="M339:N344">SUM(J339-H339)</f>
        <v>0</v>
      </c>
      <c r="N339" s="16">
        <f t="shared" si="110"/>
        <v>5.684341886080802E-14</v>
      </c>
      <c r="O339" s="16"/>
      <c r="P339" s="16"/>
      <c r="Q339" s="99"/>
      <c r="R339" s="16"/>
      <c r="S339" s="17"/>
    </row>
    <row r="340" spans="1:19" ht="13.5" thickBot="1">
      <c r="A340" s="105"/>
      <c r="B340" s="108"/>
      <c r="C340" s="117"/>
      <c r="D340" s="11" t="s">
        <v>14</v>
      </c>
      <c r="E340" s="48">
        <v>17.32</v>
      </c>
      <c r="F340" s="114"/>
      <c r="G340" s="97"/>
      <c r="H340" s="18">
        <v>69.28</v>
      </c>
      <c r="I340" s="19">
        <v>389.7</v>
      </c>
      <c r="J340" s="16">
        <f>(E340*F339)</f>
        <v>69.28</v>
      </c>
      <c r="K340" s="17">
        <f>SUM(E340*G339)</f>
        <v>389.7</v>
      </c>
      <c r="L340" s="16">
        <f>SUM(J340,K340)</f>
        <v>458.98</v>
      </c>
      <c r="M340" s="17">
        <f t="shared" si="110"/>
        <v>0</v>
      </c>
      <c r="N340" s="16">
        <f t="shared" si="110"/>
        <v>0</v>
      </c>
      <c r="O340" s="16"/>
      <c r="P340" s="16"/>
      <c r="Q340" s="100"/>
      <c r="R340" s="16"/>
      <c r="S340" s="17"/>
    </row>
    <row r="341" spans="1:19" ht="13.5" thickBot="1">
      <c r="A341" s="105"/>
      <c r="B341" s="108"/>
      <c r="C341" s="117"/>
      <c r="D341" s="11" t="s">
        <v>15</v>
      </c>
      <c r="E341" s="48">
        <v>24.26</v>
      </c>
      <c r="F341" s="114"/>
      <c r="G341" s="97"/>
      <c r="H341" s="18">
        <v>97.04</v>
      </c>
      <c r="I341" s="19">
        <v>545.85</v>
      </c>
      <c r="J341" s="16">
        <f>(E341*F339)</f>
        <v>97.04</v>
      </c>
      <c r="K341" s="17">
        <f>SUM(E341*G339)</f>
        <v>545.85</v>
      </c>
      <c r="L341" s="16">
        <f aca="true" t="shared" si="111" ref="L341:L349">SUM(J341,K341)</f>
        <v>642.89</v>
      </c>
      <c r="M341" s="17">
        <f t="shared" si="110"/>
        <v>0</v>
      </c>
      <c r="N341" s="16">
        <f t="shared" si="110"/>
        <v>0</v>
      </c>
      <c r="O341" s="16"/>
      <c r="P341" s="16"/>
      <c r="Q341" s="100"/>
      <c r="R341" s="16"/>
      <c r="S341" s="17"/>
    </row>
    <row r="342" spans="1:19" ht="13.5" thickBot="1">
      <c r="A342" s="105"/>
      <c r="B342" s="108"/>
      <c r="C342" s="117"/>
      <c r="D342" s="11" t="s">
        <v>16</v>
      </c>
      <c r="E342" s="48">
        <v>17.4</v>
      </c>
      <c r="F342" s="114"/>
      <c r="G342" s="97"/>
      <c r="H342" s="18">
        <v>69.6</v>
      </c>
      <c r="I342" s="19">
        <v>391.5</v>
      </c>
      <c r="J342" s="16">
        <f>(E342*F339)</f>
        <v>69.6</v>
      </c>
      <c r="K342" s="17">
        <f>SUM(E342*G339)</f>
        <v>391.49999999999994</v>
      </c>
      <c r="L342" s="16">
        <f t="shared" si="111"/>
        <v>461.0999999999999</v>
      </c>
      <c r="M342" s="17">
        <f t="shared" si="110"/>
        <v>0</v>
      </c>
      <c r="N342" s="16">
        <f t="shared" si="110"/>
        <v>-5.684341886080802E-14</v>
      </c>
      <c r="O342" s="16"/>
      <c r="P342" s="16"/>
      <c r="Q342" s="100"/>
      <c r="R342" s="16"/>
      <c r="S342" s="17"/>
    </row>
    <row r="343" spans="1:19" ht="13.5" thickBot="1">
      <c r="A343" s="105"/>
      <c r="B343" s="108"/>
      <c r="C343" s="117"/>
      <c r="D343" s="11" t="s">
        <v>17</v>
      </c>
      <c r="E343" s="48">
        <v>23.22</v>
      </c>
      <c r="F343" s="114"/>
      <c r="G343" s="97"/>
      <c r="H343" s="18">
        <v>92.88</v>
      </c>
      <c r="I343" s="19">
        <v>522.45</v>
      </c>
      <c r="J343" s="16">
        <f>(E343*F339)</f>
        <v>92.88</v>
      </c>
      <c r="K343" s="17">
        <f>SUM(E343*G339)</f>
        <v>522.4499999999999</v>
      </c>
      <c r="L343" s="16">
        <f t="shared" si="111"/>
        <v>615.3299999999999</v>
      </c>
      <c r="M343" s="17">
        <f t="shared" si="110"/>
        <v>0</v>
      </c>
      <c r="N343" s="16">
        <f t="shared" si="110"/>
        <v>-1.1368683772161603E-13</v>
      </c>
      <c r="O343" s="16"/>
      <c r="P343" s="16"/>
      <c r="Q343" s="100"/>
      <c r="R343" s="16"/>
      <c r="S343" s="17"/>
    </row>
    <row r="344" spans="1:19" ht="13.5" thickBot="1">
      <c r="A344" s="105"/>
      <c r="B344" s="109"/>
      <c r="C344" s="117"/>
      <c r="D344" s="11" t="s">
        <v>18</v>
      </c>
      <c r="E344" s="48">
        <v>18.84</v>
      </c>
      <c r="F344" s="114"/>
      <c r="G344" s="97"/>
      <c r="H344" s="18">
        <v>75.36</v>
      </c>
      <c r="I344" s="19">
        <v>423.9</v>
      </c>
      <c r="J344" s="16">
        <f>(E344*F339)</f>
        <v>75.36</v>
      </c>
      <c r="K344" s="17">
        <f>SUM(E344*G339)</f>
        <v>423.9</v>
      </c>
      <c r="L344" s="16">
        <f t="shared" si="111"/>
        <v>499.26</v>
      </c>
      <c r="M344" s="17">
        <f t="shared" si="110"/>
        <v>0</v>
      </c>
      <c r="N344" s="16">
        <f t="shared" si="110"/>
        <v>0</v>
      </c>
      <c r="O344" s="16"/>
      <c r="P344" s="16"/>
      <c r="Q344" s="100"/>
      <c r="R344" s="16"/>
      <c r="S344" s="17"/>
    </row>
    <row r="345" spans="1:19" ht="13.5" thickBot="1">
      <c r="A345" s="105"/>
      <c r="B345" s="101" t="s">
        <v>42</v>
      </c>
      <c r="C345" s="117"/>
      <c r="D345" s="11" t="s">
        <v>19</v>
      </c>
      <c r="E345" s="48">
        <v>79.22</v>
      </c>
      <c r="F345" s="114"/>
      <c r="G345" s="97"/>
      <c r="H345" s="18">
        <v>316.88</v>
      </c>
      <c r="I345" s="19">
        <v>1782.45</v>
      </c>
      <c r="J345" s="16">
        <f>(E345*F339)</f>
        <v>316.88</v>
      </c>
      <c r="K345" s="17">
        <f>SUM(E345*G339)</f>
        <v>1782.45</v>
      </c>
      <c r="L345" s="16">
        <f t="shared" si="111"/>
        <v>2099.33</v>
      </c>
      <c r="M345" s="17">
        <v>0</v>
      </c>
      <c r="N345" s="16">
        <f aca="true" t="shared" si="112" ref="N345:N350">SUM(K345-I345)</f>
        <v>0</v>
      </c>
      <c r="O345" s="16"/>
      <c r="P345" s="16"/>
      <c r="Q345" s="100"/>
      <c r="R345" s="16"/>
      <c r="S345" s="17"/>
    </row>
    <row r="346" spans="1:19" ht="13.5" thickBot="1">
      <c r="A346" s="105"/>
      <c r="B346" s="102"/>
      <c r="C346" s="117"/>
      <c r="D346" s="11" t="s">
        <v>20</v>
      </c>
      <c r="E346" s="48">
        <v>21.5</v>
      </c>
      <c r="F346" s="114"/>
      <c r="G346" s="97"/>
      <c r="H346" s="18">
        <v>86</v>
      </c>
      <c r="I346" s="19">
        <v>483.75</v>
      </c>
      <c r="J346" s="16">
        <f>(E346*F339)</f>
        <v>86</v>
      </c>
      <c r="K346" s="17">
        <f>SUM(E346*G339)</f>
        <v>483.75</v>
      </c>
      <c r="L346" s="16">
        <f t="shared" si="111"/>
        <v>569.75</v>
      </c>
      <c r="M346" s="17">
        <f>SUM(J346-H346)</f>
        <v>0</v>
      </c>
      <c r="N346" s="16">
        <f t="shared" si="112"/>
        <v>0</v>
      </c>
      <c r="O346" s="16"/>
      <c r="P346" s="16"/>
      <c r="Q346" s="100"/>
      <c r="R346" s="16"/>
      <c r="S346" s="17"/>
    </row>
    <row r="347" spans="1:19" ht="13.5" thickBot="1">
      <c r="A347" s="105"/>
      <c r="B347" s="102"/>
      <c r="C347" s="117"/>
      <c r="D347" s="11" t="s">
        <v>21</v>
      </c>
      <c r="E347" s="48">
        <v>20.32</v>
      </c>
      <c r="F347" s="114"/>
      <c r="G347" s="97"/>
      <c r="H347" s="33">
        <v>81.28</v>
      </c>
      <c r="I347" s="34">
        <v>457.2</v>
      </c>
      <c r="J347" s="16">
        <f>(E347*F339)</f>
        <v>81.28</v>
      </c>
      <c r="K347" s="17">
        <f>SUM(E347*G339)</f>
        <v>457.2</v>
      </c>
      <c r="L347" s="16">
        <f t="shared" si="111"/>
        <v>538.48</v>
      </c>
      <c r="M347" s="17">
        <f>SUM(J347-H347)</f>
        <v>0</v>
      </c>
      <c r="N347" s="16">
        <f t="shared" si="112"/>
        <v>0</v>
      </c>
      <c r="O347" s="16"/>
      <c r="P347" s="16"/>
      <c r="Q347" s="100"/>
      <c r="R347" s="16"/>
      <c r="S347" s="17"/>
    </row>
    <row r="348" spans="1:19" ht="13.5" thickBot="1">
      <c r="A348" s="105"/>
      <c r="B348" s="102"/>
      <c r="C348" s="117"/>
      <c r="D348" s="11" t="s">
        <v>22</v>
      </c>
      <c r="E348" s="48">
        <v>130.66</v>
      </c>
      <c r="F348" s="114"/>
      <c r="G348" s="97"/>
      <c r="H348" s="18">
        <v>522.64</v>
      </c>
      <c r="I348" s="19">
        <v>2939.85</v>
      </c>
      <c r="J348" s="16">
        <f>(E348*F339)</f>
        <v>522.64</v>
      </c>
      <c r="K348" s="17">
        <f>SUM(E348*G339)</f>
        <v>2939.85</v>
      </c>
      <c r="L348" s="16">
        <f t="shared" si="111"/>
        <v>3462.49</v>
      </c>
      <c r="M348" s="17">
        <f>SUM(J348-H348)</f>
        <v>0</v>
      </c>
      <c r="N348" s="16">
        <f t="shared" si="112"/>
        <v>0</v>
      </c>
      <c r="O348" s="16"/>
      <c r="P348" s="16"/>
      <c r="Q348" s="100"/>
      <c r="R348" s="16"/>
      <c r="S348" s="17"/>
    </row>
    <row r="349" spans="1:19" ht="13.5" thickBot="1">
      <c r="A349" s="105"/>
      <c r="B349" s="102"/>
      <c r="C349" s="117"/>
      <c r="D349" s="11" t="s">
        <v>23</v>
      </c>
      <c r="E349" s="48">
        <v>127.94</v>
      </c>
      <c r="F349" s="114"/>
      <c r="G349" s="97"/>
      <c r="H349" s="18">
        <v>511.76</v>
      </c>
      <c r="I349" s="19">
        <v>2878.65</v>
      </c>
      <c r="J349" s="16">
        <f>(E349*F339)</f>
        <v>511.76</v>
      </c>
      <c r="K349" s="17">
        <f>SUM(E349*G339)</f>
        <v>2878.65</v>
      </c>
      <c r="L349" s="16">
        <f t="shared" si="111"/>
        <v>3390.41</v>
      </c>
      <c r="M349" s="17">
        <f>SUM(J349-H349)</f>
        <v>0</v>
      </c>
      <c r="N349" s="16">
        <f t="shared" si="112"/>
        <v>0</v>
      </c>
      <c r="O349" s="16"/>
      <c r="P349" s="16"/>
      <c r="Q349" s="100"/>
      <c r="R349" s="16"/>
      <c r="S349" s="17"/>
    </row>
    <row r="350" spans="1:19" ht="13.5" thickBot="1">
      <c r="A350" s="106"/>
      <c r="B350" s="103"/>
      <c r="C350" s="118"/>
      <c r="D350" s="28" t="s">
        <v>24</v>
      </c>
      <c r="E350" s="48">
        <v>31.88</v>
      </c>
      <c r="F350" s="115"/>
      <c r="G350" s="98"/>
      <c r="H350" s="21">
        <v>127.52</v>
      </c>
      <c r="I350" s="22">
        <v>717.3</v>
      </c>
      <c r="J350" s="20">
        <f>SUM(E350*F339)</f>
        <v>127.52</v>
      </c>
      <c r="K350" s="17">
        <f>SUM(E350*G339)</f>
        <v>717.3</v>
      </c>
      <c r="L350" s="20">
        <f>SUM(J350,K350)</f>
        <v>844.8199999999999</v>
      </c>
      <c r="M350" s="17">
        <f>SUM(J350-H350)</f>
        <v>0</v>
      </c>
      <c r="N350" s="16">
        <f t="shared" si="112"/>
        <v>0</v>
      </c>
      <c r="O350" s="16"/>
      <c r="P350" s="16"/>
      <c r="Q350" s="100"/>
      <c r="R350" s="16"/>
      <c r="S350" s="17"/>
    </row>
    <row r="351" spans="1:19" ht="13.5" thickBot="1">
      <c r="A351" s="23"/>
      <c r="B351" s="32">
        <v>2018</v>
      </c>
      <c r="C351" s="25"/>
      <c r="D351" s="26" t="s">
        <v>25</v>
      </c>
      <c r="E351" s="52">
        <f>SUM(E339,E340,E341,E342,E343,E344,E345,E346,E347,E348,E349,E350)</f>
        <v>533</v>
      </c>
      <c r="F351" s="25"/>
      <c r="G351" s="24"/>
      <c r="H351" s="44">
        <f aca="true" t="shared" si="113" ref="H351:S351">SUM(H339:H350)</f>
        <v>2132</v>
      </c>
      <c r="I351" s="44">
        <f t="shared" si="113"/>
        <v>11992.499999999998</v>
      </c>
      <c r="J351" s="45">
        <f t="shared" si="113"/>
        <v>2132</v>
      </c>
      <c r="K351" s="44">
        <f t="shared" si="113"/>
        <v>11992.499999999998</v>
      </c>
      <c r="L351" s="44">
        <f t="shared" si="113"/>
        <v>14124.5</v>
      </c>
      <c r="M351" s="44">
        <f t="shared" si="113"/>
        <v>0</v>
      </c>
      <c r="N351" s="44">
        <f t="shared" si="113"/>
        <v>-1.1368683772161603E-13</v>
      </c>
      <c r="O351" s="44">
        <f t="shared" si="113"/>
        <v>0</v>
      </c>
      <c r="P351" s="44">
        <f t="shared" si="113"/>
        <v>0</v>
      </c>
      <c r="Q351" s="44">
        <f t="shared" si="113"/>
        <v>0</v>
      </c>
      <c r="R351" s="44">
        <f t="shared" si="113"/>
        <v>0</v>
      </c>
      <c r="S351" s="44">
        <f t="shared" si="113"/>
        <v>0</v>
      </c>
    </row>
    <row r="352" spans="1:19" ht="13.5" thickBot="1">
      <c r="A352" s="29">
        <f>A339</f>
        <v>23</v>
      </c>
      <c r="B352" s="49" t="str">
        <f>B339</f>
        <v>Регионално депо Никопол</v>
      </c>
      <c r="C352" s="30" t="str">
        <f>C339</f>
        <v>други</v>
      </c>
      <c r="D352" s="31"/>
      <c r="E352" s="52">
        <f>SUM(SUM(E338:E350))</f>
        <v>730.9599999999999</v>
      </c>
      <c r="F352" s="30">
        <v>4</v>
      </c>
      <c r="G352" s="29"/>
      <c r="H352" s="44">
        <f>SUM(H338:H350)</f>
        <v>2923.8399999999997</v>
      </c>
      <c r="I352" s="44">
        <f>SUM(I338:I350)</f>
        <v>15933.82</v>
      </c>
      <c r="J352" s="44">
        <f aca="true" t="shared" si="114" ref="J352:S352">SUM(J338:J350)</f>
        <v>2923.8399999999997</v>
      </c>
      <c r="K352" s="44">
        <f t="shared" si="114"/>
        <v>15933.82</v>
      </c>
      <c r="L352" s="44">
        <f t="shared" si="114"/>
        <v>18857.659999999996</v>
      </c>
      <c r="M352" s="44">
        <f t="shared" si="114"/>
        <v>0</v>
      </c>
      <c r="N352" s="44">
        <f t="shared" si="114"/>
        <v>-1.1368683772161603E-13</v>
      </c>
      <c r="O352" s="44">
        <f t="shared" si="114"/>
        <v>0</v>
      </c>
      <c r="P352" s="44">
        <f t="shared" si="114"/>
        <v>0</v>
      </c>
      <c r="Q352" s="44">
        <f t="shared" si="114"/>
        <v>0</v>
      </c>
      <c r="R352" s="44">
        <f t="shared" si="114"/>
        <v>0</v>
      </c>
      <c r="S352" s="44">
        <f t="shared" si="114"/>
        <v>0</v>
      </c>
    </row>
    <row r="353" spans="1:19" ht="18" customHeight="1" thickBot="1">
      <c r="A353" s="36"/>
      <c r="B353" s="53" t="s">
        <v>81</v>
      </c>
      <c r="C353" s="37"/>
      <c r="D353" s="38"/>
      <c r="E353" s="56">
        <v>55022.53</v>
      </c>
      <c r="F353" s="37"/>
      <c r="G353" s="39"/>
      <c r="H353" s="56">
        <v>144709.23</v>
      </c>
      <c r="I353" s="57">
        <v>2158398.24</v>
      </c>
      <c r="J353" s="86">
        <v>144709.23</v>
      </c>
      <c r="K353" s="87">
        <v>2158398.24</v>
      </c>
      <c r="L353" s="54">
        <v>2303107.49</v>
      </c>
      <c r="M353" s="47"/>
      <c r="N353" s="47"/>
      <c r="O353" s="41"/>
      <c r="P353" s="42"/>
      <c r="Q353" s="42"/>
      <c r="R353" s="42"/>
      <c r="S353" s="42"/>
    </row>
    <row r="354" spans="1:19" ht="13.5" thickBot="1">
      <c r="A354" s="104">
        <v>24</v>
      </c>
      <c r="B354" s="107" t="s">
        <v>58</v>
      </c>
      <c r="C354" s="110" t="s">
        <v>74</v>
      </c>
      <c r="D354" s="11" t="s">
        <v>13</v>
      </c>
      <c r="E354" s="48">
        <v>4913.38</v>
      </c>
      <c r="F354" s="113">
        <v>2.63</v>
      </c>
      <c r="G354" s="96">
        <v>45</v>
      </c>
      <c r="H354" s="14">
        <v>12922.19</v>
      </c>
      <c r="I354" s="15">
        <v>221102.1</v>
      </c>
      <c r="J354" s="12">
        <f>(E354*F354)</f>
        <v>12922.1894</v>
      </c>
      <c r="K354" s="13">
        <f>SUM(G354*E354)</f>
        <v>221102.1</v>
      </c>
      <c r="L354" s="12">
        <f>SUM(J354,K354)</f>
        <v>234024.2894</v>
      </c>
      <c r="M354" s="17">
        <f aca="true" t="shared" si="115" ref="M354:N359">SUM(J354-H354)</f>
        <v>-0.0006000000012136297</v>
      </c>
      <c r="N354" s="16">
        <f t="shared" si="115"/>
        <v>0</v>
      </c>
      <c r="O354" s="16"/>
      <c r="P354" s="16"/>
      <c r="Q354" s="99"/>
      <c r="R354" s="16"/>
      <c r="S354" s="17"/>
    </row>
    <row r="355" spans="1:19" ht="13.5" thickBot="1">
      <c r="A355" s="105"/>
      <c r="B355" s="108"/>
      <c r="C355" s="111"/>
      <c r="D355" s="11" t="s">
        <v>14</v>
      </c>
      <c r="E355" s="82">
        <v>3895.668</v>
      </c>
      <c r="F355" s="114"/>
      <c r="G355" s="97"/>
      <c r="H355" s="18">
        <v>10245.61</v>
      </c>
      <c r="I355" s="19">
        <v>175305.06</v>
      </c>
      <c r="J355" s="16">
        <f>(E355*F354)</f>
        <v>10245.60684</v>
      </c>
      <c r="K355" s="17">
        <f>SUM(E355*G354)</f>
        <v>175305.06</v>
      </c>
      <c r="L355" s="16">
        <f>SUM(J355,K355)</f>
        <v>185550.66684</v>
      </c>
      <c r="M355" s="17">
        <f t="shared" si="115"/>
        <v>-0.0031600000002072193</v>
      </c>
      <c r="N355" s="16">
        <f t="shared" si="115"/>
        <v>0</v>
      </c>
      <c r="O355" s="16"/>
      <c r="P355" s="16"/>
      <c r="Q355" s="100"/>
      <c r="R355" s="16"/>
      <c r="S355" s="17"/>
    </row>
    <row r="356" spans="1:19" ht="13.5" thickBot="1">
      <c r="A356" s="105"/>
      <c r="B356" s="108"/>
      <c r="C356" s="111"/>
      <c r="D356" s="11" t="s">
        <v>15</v>
      </c>
      <c r="E356" s="48">
        <v>4573.078</v>
      </c>
      <c r="F356" s="114"/>
      <c r="G356" s="97"/>
      <c r="H356" s="18">
        <v>12027.19</v>
      </c>
      <c r="I356" s="19">
        <v>205788.51</v>
      </c>
      <c r="J356" s="16">
        <f>(E356*F354)</f>
        <v>12027.19514</v>
      </c>
      <c r="K356" s="17">
        <f>SUM(E356*G354)</f>
        <v>205788.51</v>
      </c>
      <c r="L356" s="16">
        <f aca="true" t="shared" si="116" ref="L356:L364">SUM(J356,K356)</f>
        <v>217815.70514</v>
      </c>
      <c r="M356" s="17">
        <f t="shared" si="115"/>
        <v>0.005139999999300926</v>
      </c>
      <c r="N356" s="16">
        <f t="shared" si="115"/>
        <v>0</v>
      </c>
      <c r="O356" s="16"/>
      <c r="P356" s="16"/>
      <c r="Q356" s="100"/>
      <c r="R356" s="16"/>
      <c r="S356" s="17"/>
    </row>
    <row r="357" spans="1:19" ht="13.5" thickBot="1">
      <c r="A357" s="105"/>
      <c r="B357" s="108"/>
      <c r="C357" s="111"/>
      <c r="D357" s="11" t="s">
        <v>16</v>
      </c>
      <c r="E357" s="48">
        <v>4859.924</v>
      </c>
      <c r="F357" s="114"/>
      <c r="G357" s="97"/>
      <c r="H357" s="18">
        <v>12781.6</v>
      </c>
      <c r="I357" s="19">
        <v>218696.58</v>
      </c>
      <c r="J357" s="16">
        <f>(E357*F354)</f>
        <v>12781.60012</v>
      </c>
      <c r="K357" s="17">
        <f>SUM(E357*G354)</f>
        <v>218696.58</v>
      </c>
      <c r="L357" s="16">
        <f t="shared" si="116"/>
        <v>231478.18011999998</v>
      </c>
      <c r="M357" s="17">
        <f t="shared" si="115"/>
        <v>0.00011999999878753442</v>
      </c>
      <c r="N357" s="16">
        <f t="shared" si="115"/>
        <v>0</v>
      </c>
      <c r="O357" s="16"/>
      <c r="P357" s="16"/>
      <c r="Q357" s="100"/>
      <c r="R357" s="16"/>
      <c r="S357" s="17"/>
    </row>
    <row r="358" spans="1:19" ht="13.5" thickBot="1">
      <c r="A358" s="105"/>
      <c r="B358" s="108"/>
      <c r="C358" s="111"/>
      <c r="D358" s="11" t="s">
        <v>17</v>
      </c>
      <c r="E358" s="48">
        <v>5579.03</v>
      </c>
      <c r="F358" s="114"/>
      <c r="G358" s="97"/>
      <c r="H358" s="18">
        <v>14672.85</v>
      </c>
      <c r="I358" s="19">
        <v>251056.35</v>
      </c>
      <c r="J358" s="16">
        <f>(E358*F354)</f>
        <v>14672.848899999999</v>
      </c>
      <c r="K358" s="17">
        <f>SUM(E358*G354)</f>
        <v>251056.34999999998</v>
      </c>
      <c r="L358" s="16">
        <f t="shared" si="116"/>
        <v>265729.19889999996</v>
      </c>
      <c r="M358" s="17">
        <f t="shared" si="115"/>
        <v>-0.0011000000013154931</v>
      </c>
      <c r="N358" s="16">
        <f t="shared" si="115"/>
        <v>-2.9103830456733704E-11</v>
      </c>
      <c r="O358" s="16"/>
      <c r="P358" s="16"/>
      <c r="Q358" s="100"/>
      <c r="R358" s="16"/>
      <c r="S358" s="17"/>
    </row>
    <row r="359" spans="1:19" ht="13.5" thickBot="1">
      <c r="A359" s="105"/>
      <c r="B359" s="109"/>
      <c r="C359" s="111"/>
      <c r="D359" s="11" t="s">
        <v>18</v>
      </c>
      <c r="E359" s="48">
        <v>4287.683</v>
      </c>
      <c r="F359" s="114"/>
      <c r="G359" s="97"/>
      <c r="H359" s="18">
        <v>11276.61</v>
      </c>
      <c r="I359" s="19">
        <v>192945.73</v>
      </c>
      <c r="J359" s="16">
        <f>(E359*F354)</f>
        <v>11276.60629</v>
      </c>
      <c r="K359" s="17">
        <f>SUM(E359*G354)</f>
        <v>192945.735</v>
      </c>
      <c r="L359" s="16">
        <f t="shared" si="116"/>
        <v>204222.34128999998</v>
      </c>
      <c r="M359" s="17">
        <f t="shared" si="115"/>
        <v>-0.003710000000864966</v>
      </c>
      <c r="N359" s="16">
        <f t="shared" si="115"/>
        <v>0.004999999975552782</v>
      </c>
      <c r="O359" s="16"/>
      <c r="P359" s="16"/>
      <c r="Q359" s="100"/>
      <c r="R359" s="16"/>
      <c r="S359" s="17"/>
    </row>
    <row r="360" spans="1:19" ht="13.5" thickBot="1">
      <c r="A360" s="105"/>
      <c r="B360" s="101"/>
      <c r="C360" s="111"/>
      <c r="D360" s="11" t="s">
        <v>19</v>
      </c>
      <c r="E360" s="48">
        <v>4435.57</v>
      </c>
      <c r="F360" s="114"/>
      <c r="G360" s="97"/>
      <c r="H360" s="18">
        <v>11665.55</v>
      </c>
      <c r="I360" s="19">
        <v>199600.65</v>
      </c>
      <c r="J360" s="16">
        <f>(E360*F354)</f>
        <v>11665.549099999998</v>
      </c>
      <c r="K360" s="17">
        <f>SUM(E360*G354)</f>
        <v>199600.65</v>
      </c>
      <c r="L360" s="16">
        <f t="shared" si="116"/>
        <v>211266.1991</v>
      </c>
      <c r="M360" s="17">
        <v>0</v>
      </c>
      <c r="N360" s="16">
        <f aca="true" t="shared" si="117" ref="N360:N365">SUM(K360-I360)</f>
        <v>0</v>
      </c>
      <c r="O360" s="16"/>
      <c r="P360" s="16"/>
      <c r="Q360" s="100"/>
      <c r="R360" s="16"/>
      <c r="S360" s="17"/>
    </row>
    <row r="361" spans="1:19" ht="13.5" thickBot="1">
      <c r="A361" s="105"/>
      <c r="B361" s="102"/>
      <c r="C361" s="111"/>
      <c r="D361" s="11" t="s">
        <v>20</v>
      </c>
      <c r="E361" s="48">
        <v>3918.245</v>
      </c>
      <c r="F361" s="114"/>
      <c r="G361" s="97"/>
      <c r="H361" s="18">
        <v>10304.98</v>
      </c>
      <c r="I361" s="19">
        <v>176321.02</v>
      </c>
      <c r="J361" s="16">
        <f>(E361*F354)</f>
        <v>10304.984349999999</v>
      </c>
      <c r="K361" s="17">
        <f>SUM(E361*G354)</f>
        <v>176321.025</v>
      </c>
      <c r="L361" s="16">
        <f t="shared" si="116"/>
        <v>186626.00935</v>
      </c>
      <c r="M361" s="17">
        <f>SUM(J361-H361)</f>
        <v>0.004349999999249121</v>
      </c>
      <c r="N361" s="16">
        <f t="shared" si="117"/>
        <v>0.005000000004656613</v>
      </c>
      <c r="O361" s="16"/>
      <c r="P361" s="16"/>
      <c r="Q361" s="100"/>
      <c r="R361" s="16"/>
      <c r="S361" s="17"/>
    </row>
    <row r="362" spans="1:19" ht="13.5" thickBot="1">
      <c r="A362" s="105"/>
      <c r="B362" s="102"/>
      <c r="C362" s="111"/>
      <c r="D362" s="11" t="s">
        <v>21</v>
      </c>
      <c r="E362" s="48">
        <v>4620.553</v>
      </c>
      <c r="F362" s="114"/>
      <c r="G362" s="97"/>
      <c r="H362" s="33">
        <v>12152.05</v>
      </c>
      <c r="I362" s="34">
        <v>207924.88</v>
      </c>
      <c r="J362" s="16">
        <f>(E362*F354)</f>
        <v>12152.05439</v>
      </c>
      <c r="K362" s="17">
        <f>SUM(E362*G354)</f>
        <v>207924.885</v>
      </c>
      <c r="L362" s="16">
        <f t="shared" si="116"/>
        <v>220076.93939</v>
      </c>
      <c r="M362" s="17">
        <f>SUM(J362-H362)</f>
        <v>0.004390000000057626</v>
      </c>
      <c r="N362" s="16">
        <f t="shared" si="117"/>
        <v>0.005000000004656613</v>
      </c>
      <c r="O362" s="16"/>
      <c r="P362" s="16"/>
      <c r="Q362" s="100"/>
      <c r="R362" s="16"/>
      <c r="S362" s="17"/>
    </row>
    <row r="363" spans="1:19" ht="13.5" thickBot="1">
      <c r="A363" s="105"/>
      <c r="B363" s="102"/>
      <c r="C363" s="111"/>
      <c r="D363" s="11" t="s">
        <v>22</v>
      </c>
      <c r="E363" s="48">
        <v>5472.774</v>
      </c>
      <c r="F363" s="114"/>
      <c r="G363" s="97"/>
      <c r="H363" s="18">
        <v>14393.4</v>
      </c>
      <c r="I363" s="19">
        <v>246274.83</v>
      </c>
      <c r="J363" s="16">
        <f>(E363*F354)</f>
        <v>14393.395620000001</v>
      </c>
      <c r="K363" s="17">
        <f>SUM(E363*G354)</f>
        <v>246274.83000000002</v>
      </c>
      <c r="L363" s="16">
        <f t="shared" si="116"/>
        <v>260668.22562</v>
      </c>
      <c r="M363" s="17">
        <f>SUM(J363-H363)</f>
        <v>-0.004379999998491257</v>
      </c>
      <c r="N363" s="16">
        <f t="shared" si="117"/>
        <v>2.9103830456733704E-11</v>
      </c>
      <c r="O363" s="16"/>
      <c r="P363" s="16"/>
      <c r="Q363" s="100"/>
      <c r="R363" s="16"/>
      <c r="S363" s="17"/>
    </row>
    <row r="364" spans="1:19" ht="13.5" thickBot="1">
      <c r="A364" s="105"/>
      <c r="B364" s="102"/>
      <c r="C364" s="111"/>
      <c r="D364" s="11" t="s">
        <v>23</v>
      </c>
      <c r="E364" s="48">
        <v>5022.725</v>
      </c>
      <c r="F364" s="114"/>
      <c r="G364" s="97"/>
      <c r="H364" s="18">
        <v>13209.77</v>
      </c>
      <c r="I364" s="19">
        <v>226022.62</v>
      </c>
      <c r="J364" s="16">
        <f>(E364*F354)</f>
        <v>13209.76675</v>
      </c>
      <c r="K364" s="17">
        <f>SUM(E364*G354)</f>
        <v>226022.62500000003</v>
      </c>
      <c r="L364" s="16">
        <f t="shared" si="116"/>
        <v>239232.39175000004</v>
      </c>
      <c r="M364" s="17">
        <f>SUM(J364-H364)</f>
        <v>-0.0032499999997526174</v>
      </c>
      <c r="N364" s="16">
        <f t="shared" si="117"/>
        <v>0.005000000033760443</v>
      </c>
      <c r="O364" s="16"/>
      <c r="P364" s="16"/>
      <c r="Q364" s="100"/>
      <c r="R364" s="16"/>
      <c r="S364" s="17"/>
    </row>
    <row r="365" spans="1:19" ht="13.5" thickBot="1">
      <c r="A365" s="106"/>
      <c r="B365" s="103"/>
      <c r="C365" s="112"/>
      <c r="D365" s="28" t="s">
        <v>24</v>
      </c>
      <c r="E365" s="48">
        <v>4690.479</v>
      </c>
      <c r="F365" s="115"/>
      <c r="G365" s="98"/>
      <c r="H365" s="21">
        <v>12335.96</v>
      </c>
      <c r="I365" s="22">
        <v>211071.55</v>
      </c>
      <c r="J365" s="20">
        <f>SUM(E365*F354)</f>
        <v>12335.95977</v>
      </c>
      <c r="K365" s="17">
        <f>SUM(E365*G354)</f>
        <v>211071.55500000002</v>
      </c>
      <c r="L365" s="20">
        <f>SUM(J365,K365)</f>
        <v>223407.51477</v>
      </c>
      <c r="M365" s="17">
        <f>SUM(J365-H365)</f>
        <v>-0.0002299999996466795</v>
      </c>
      <c r="N365" s="16">
        <f t="shared" si="117"/>
        <v>0.005000000033760443</v>
      </c>
      <c r="O365" s="16"/>
      <c r="P365" s="16"/>
      <c r="Q365" s="100"/>
      <c r="R365" s="16"/>
      <c r="S365" s="17"/>
    </row>
    <row r="366" spans="1:19" ht="13.5" thickBot="1">
      <c r="A366" s="23"/>
      <c r="B366" s="32">
        <v>2018</v>
      </c>
      <c r="C366" s="25"/>
      <c r="D366" s="26" t="s">
        <v>25</v>
      </c>
      <c r="E366" s="52">
        <f>SUM(E354,E355,E356,E357,E358,E359,E360,E361,E362,E363,E364,E365)</f>
        <v>56269.109</v>
      </c>
      <c r="F366" s="25"/>
      <c r="G366" s="24"/>
      <c r="H366" s="44">
        <f aca="true" t="shared" si="118" ref="H366:S366">SUM(H354:H365)</f>
        <v>147987.75999999998</v>
      </c>
      <c r="I366" s="44">
        <f t="shared" si="118"/>
        <v>2532109.88</v>
      </c>
      <c r="J366" s="45">
        <f t="shared" si="118"/>
        <v>147987.75666999997</v>
      </c>
      <c r="K366" s="44">
        <f t="shared" si="118"/>
        <v>2532109.9050000003</v>
      </c>
      <c r="L366" s="44">
        <f t="shared" si="118"/>
        <v>2680097.6616699994</v>
      </c>
      <c r="M366" s="44">
        <f t="shared" si="118"/>
        <v>-0.002430000004096655</v>
      </c>
      <c r="N366" s="44">
        <f t="shared" si="118"/>
        <v>0.025000000052386895</v>
      </c>
      <c r="O366" s="44">
        <f t="shared" si="118"/>
        <v>0</v>
      </c>
      <c r="P366" s="44">
        <f t="shared" si="118"/>
        <v>0</v>
      </c>
      <c r="Q366" s="44">
        <f t="shared" si="118"/>
        <v>0</v>
      </c>
      <c r="R366" s="44">
        <f t="shared" si="118"/>
        <v>0</v>
      </c>
      <c r="S366" s="44">
        <f t="shared" si="118"/>
        <v>0</v>
      </c>
    </row>
    <row r="367" spans="1:19" ht="13.5" thickBot="1">
      <c r="A367" s="29">
        <f>A354</f>
        <v>24</v>
      </c>
      <c r="B367" s="49" t="str">
        <f>B354</f>
        <v>Регионално депо Плевен</v>
      </c>
      <c r="C367" s="30" t="str">
        <f>C354</f>
        <v>Плевен, Гулянци, Д.Дъбник, Д.Митрополия, Искър, Пордим </v>
      </c>
      <c r="D367" s="26"/>
      <c r="E367" s="52">
        <f>SUM(SUM(E353:E365))</f>
        <v>111291.639</v>
      </c>
      <c r="F367" s="30">
        <v>2.63</v>
      </c>
      <c r="G367" s="29"/>
      <c r="H367" s="44">
        <f>SUM(H353:H365)</f>
        <v>292696.99000000005</v>
      </c>
      <c r="I367" s="44">
        <f>SUM(I353:I365)</f>
        <v>4690508.12</v>
      </c>
      <c r="J367" s="44">
        <f aca="true" t="shared" si="119" ref="J367:S367">SUM(J353:J365)</f>
        <v>292696.9866700001</v>
      </c>
      <c r="K367" s="44">
        <f t="shared" si="119"/>
        <v>4690508.145</v>
      </c>
      <c r="L367" s="44">
        <f t="shared" si="119"/>
        <v>4983205.1516700005</v>
      </c>
      <c r="M367" s="44">
        <f t="shared" si="119"/>
        <v>-0.002430000004096655</v>
      </c>
      <c r="N367" s="44">
        <f t="shared" si="119"/>
        <v>0.025000000052386895</v>
      </c>
      <c r="O367" s="44">
        <f t="shared" si="119"/>
        <v>0</v>
      </c>
      <c r="P367" s="44">
        <f t="shared" si="119"/>
        <v>0</v>
      </c>
      <c r="Q367" s="44">
        <f t="shared" si="119"/>
        <v>0</v>
      </c>
      <c r="R367" s="44">
        <f t="shared" si="119"/>
        <v>0</v>
      </c>
      <c r="S367" s="44">
        <f t="shared" si="119"/>
        <v>0</v>
      </c>
    </row>
    <row r="368" spans="1:19" ht="27" thickBot="1">
      <c r="A368" s="36"/>
      <c r="B368" s="53" t="s">
        <v>81</v>
      </c>
      <c r="C368" s="37"/>
      <c r="D368" s="38"/>
      <c r="E368" s="56">
        <v>47618.95</v>
      </c>
      <c r="F368" s="37"/>
      <c r="G368" s="39"/>
      <c r="H368" s="56">
        <v>125237.84</v>
      </c>
      <c r="I368" s="57">
        <v>1864907.32</v>
      </c>
      <c r="J368" s="86">
        <v>125237.84</v>
      </c>
      <c r="K368" s="87">
        <v>1864907.32</v>
      </c>
      <c r="L368" s="54">
        <v>1990145.16</v>
      </c>
      <c r="M368" s="47"/>
      <c r="N368" s="47"/>
      <c r="O368" s="41"/>
      <c r="P368" s="42"/>
      <c r="Q368" s="42"/>
      <c r="R368" s="42"/>
      <c r="S368" s="42"/>
    </row>
    <row r="369" spans="1:19" ht="13.5" customHeight="1" thickBot="1">
      <c r="A369" s="104">
        <v>25</v>
      </c>
      <c r="B369" s="107" t="s">
        <v>58</v>
      </c>
      <c r="C369" s="110" t="s">
        <v>26</v>
      </c>
      <c r="D369" s="11" t="s">
        <v>13</v>
      </c>
      <c r="E369" s="48">
        <v>4309.433</v>
      </c>
      <c r="F369" s="113">
        <v>2.63</v>
      </c>
      <c r="G369" s="96">
        <v>45</v>
      </c>
      <c r="H369" s="14">
        <v>11333.81</v>
      </c>
      <c r="I369" s="15">
        <v>193924.49</v>
      </c>
      <c r="J369" s="12">
        <f>(E369*F369)</f>
        <v>11333.80879</v>
      </c>
      <c r="K369" s="13">
        <f>SUM(G369*E369)</f>
        <v>193924.485</v>
      </c>
      <c r="L369" s="12">
        <f>SUM(J369,K369)</f>
        <v>205258.29379</v>
      </c>
      <c r="M369" s="17">
        <f aca="true" t="shared" si="120" ref="M369:N374">SUM(J369-H369)</f>
        <v>-0.0012100000003556488</v>
      </c>
      <c r="N369" s="16">
        <f t="shared" si="120"/>
        <v>-0.005000000004656613</v>
      </c>
      <c r="O369" s="16"/>
      <c r="P369" s="16"/>
      <c r="Q369" s="99"/>
      <c r="R369" s="16"/>
      <c r="S369" s="17"/>
    </row>
    <row r="370" spans="1:19" ht="13.5" thickBot="1">
      <c r="A370" s="105"/>
      <c r="B370" s="108"/>
      <c r="C370" s="111"/>
      <c r="D370" s="11" t="s">
        <v>14</v>
      </c>
      <c r="E370" s="48">
        <v>3473.278</v>
      </c>
      <c r="F370" s="114"/>
      <c r="G370" s="97"/>
      <c r="H370" s="18">
        <v>9134.73</v>
      </c>
      <c r="I370" s="19">
        <v>156297.51</v>
      </c>
      <c r="J370" s="16">
        <f>(E370*F369)</f>
        <v>9134.72114</v>
      </c>
      <c r="K370" s="17">
        <f>SUM(E370*G369)</f>
        <v>156297.50999999998</v>
      </c>
      <c r="L370" s="16">
        <f>SUM(J370,K370)</f>
        <v>165432.23114</v>
      </c>
      <c r="M370" s="17">
        <f t="shared" si="120"/>
        <v>-0.00885999999991327</v>
      </c>
      <c r="N370" s="16">
        <f t="shared" si="120"/>
        <v>-2.9103830456733704E-11</v>
      </c>
      <c r="O370" s="16"/>
      <c r="P370" s="16"/>
      <c r="Q370" s="100"/>
      <c r="R370" s="16"/>
      <c r="S370" s="17"/>
    </row>
    <row r="371" spans="1:19" ht="13.5" thickBot="1">
      <c r="A371" s="105"/>
      <c r="B371" s="108"/>
      <c r="C371" s="111"/>
      <c r="D371" s="11" t="s">
        <v>15</v>
      </c>
      <c r="E371" s="48">
        <v>3967.102</v>
      </c>
      <c r="F371" s="114"/>
      <c r="G371" s="97"/>
      <c r="H371" s="18">
        <v>10433.48</v>
      </c>
      <c r="I371" s="19">
        <v>178519.59</v>
      </c>
      <c r="J371" s="16">
        <f>(E371*F369)</f>
        <v>10433.47826</v>
      </c>
      <c r="K371" s="17">
        <f>SUM(E371*G369)</f>
        <v>178519.59</v>
      </c>
      <c r="L371" s="16">
        <f aca="true" t="shared" si="121" ref="L371:L379">SUM(J371,K371)</f>
        <v>188953.06826</v>
      </c>
      <c r="M371" s="17">
        <f t="shared" si="120"/>
        <v>-0.0017399999996996485</v>
      </c>
      <c r="N371" s="16">
        <f t="shared" si="120"/>
        <v>0</v>
      </c>
      <c r="O371" s="16"/>
      <c r="P371" s="16"/>
      <c r="Q371" s="100"/>
      <c r="R371" s="16"/>
      <c r="S371" s="17"/>
    </row>
    <row r="372" spans="1:19" ht="13.5" thickBot="1">
      <c r="A372" s="105"/>
      <c r="B372" s="108"/>
      <c r="C372" s="111"/>
      <c r="D372" s="11" t="s">
        <v>16</v>
      </c>
      <c r="E372" s="48">
        <v>4125.477</v>
      </c>
      <c r="F372" s="114"/>
      <c r="G372" s="97"/>
      <c r="H372" s="18">
        <v>10850</v>
      </c>
      <c r="I372" s="19">
        <v>185646.47</v>
      </c>
      <c r="J372" s="16">
        <f>(E372*F369)</f>
        <v>10850.004509999999</v>
      </c>
      <c r="K372" s="17">
        <f>SUM(E372*G369)</f>
        <v>185646.465</v>
      </c>
      <c r="L372" s="16">
        <f t="shared" si="121"/>
        <v>196496.46951</v>
      </c>
      <c r="M372" s="17">
        <f t="shared" si="120"/>
        <v>0.00450999999884516</v>
      </c>
      <c r="N372" s="16">
        <f t="shared" si="120"/>
        <v>-0.005000000004656613</v>
      </c>
      <c r="O372" s="16"/>
      <c r="P372" s="16"/>
      <c r="Q372" s="100"/>
      <c r="R372" s="16"/>
      <c r="S372" s="17"/>
    </row>
    <row r="373" spans="1:19" ht="13.5" thickBot="1">
      <c r="A373" s="105"/>
      <c r="B373" s="108"/>
      <c r="C373" s="111"/>
      <c r="D373" s="11" t="s">
        <v>17</v>
      </c>
      <c r="E373" s="48">
        <v>4910.09</v>
      </c>
      <c r="F373" s="114"/>
      <c r="G373" s="97"/>
      <c r="H373" s="18">
        <v>12913.53</v>
      </c>
      <c r="I373" s="19">
        <v>220954.05</v>
      </c>
      <c r="J373" s="16">
        <f>(E373*F369)</f>
        <v>12913.5367</v>
      </c>
      <c r="K373" s="17">
        <f>SUM(E373*G369)</f>
        <v>220954.05000000002</v>
      </c>
      <c r="L373" s="16">
        <f t="shared" si="121"/>
        <v>233867.5867</v>
      </c>
      <c r="M373" s="17">
        <f t="shared" si="120"/>
        <v>0.006699999999909778</v>
      </c>
      <c r="N373" s="16">
        <f t="shared" si="120"/>
        <v>2.9103830456733704E-11</v>
      </c>
      <c r="O373" s="16"/>
      <c r="P373" s="16"/>
      <c r="Q373" s="100"/>
      <c r="R373" s="16"/>
      <c r="S373" s="17"/>
    </row>
    <row r="374" spans="1:19" ht="13.5" thickBot="1">
      <c r="A374" s="105"/>
      <c r="B374" s="109"/>
      <c r="C374" s="111"/>
      <c r="D374" s="11" t="s">
        <v>18</v>
      </c>
      <c r="E374" s="48">
        <v>3755.803</v>
      </c>
      <c r="F374" s="114"/>
      <c r="G374" s="97"/>
      <c r="H374" s="18">
        <v>9877.77</v>
      </c>
      <c r="I374" s="19">
        <v>169011.13</v>
      </c>
      <c r="J374" s="16">
        <f>(E374*F369)</f>
        <v>9877.76189</v>
      </c>
      <c r="K374" s="17">
        <f>SUM(E374*G369)</f>
        <v>169011.135</v>
      </c>
      <c r="L374" s="16">
        <f t="shared" si="121"/>
        <v>178888.89689</v>
      </c>
      <c r="M374" s="17">
        <f t="shared" si="120"/>
        <v>-0.00811000000066997</v>
      </c>
      <c r="N374" s="16">
        <f t="shared" si="120"/>
        <v>0.005000000004656613</v>
      </c>
      <c r="O374" s="16"/>
      <c r="P374" s="16"/>
      <c r="Q374" s="100"/>
      <c r="R374" s="16"/>
      <c r="S374" s="17"/>
    </row>
    <row r="375" spans="1:19" ht="13.5" thickBot="1">
      <c r="A375" s="105"/>
      <c r="B375" s="101" t="s">
        <v>42</v>
      </c>
      <c r="C375" s="111"/>
      <c r="D375" s="11" t="s">
        <v>19</v>
      </c>
      <c r="E375" s="48">
        <v>3826.34</v>
      </c>
      <c r="F375" s="114"/>
      <c r="G375" s="97"/>
      <c r="H375" s="18">
        <v>10063.27</v>
      </c>
      <c r="I375" s="19">
        <v>172185.3</v>
      </c>
      <c r="J375" s="16">
        <f>(E375*F369)</f>
        <v>10063.2742</v>
      </c>
      <c r="K375" s="17">
        <f>SUM(E375*G369)</f>
        <v>172185.30000000002</v>
      </c>
      <c r="L375" s="16">
        <f t="shared" si="121"/>
        <v>182248.57420000003</v>
      </c>
      <c r="M375" s="17">
        <v>0</v>
      </c>
      <c r="N375" s="16">
        <f aca="true" t="shared" si="122" ref="N375:N380">SUM(K375-I375)</f>
        <v>2.9103830456733704E-11</v>
      </c>
      <c r="O375" s="16"/>
      <c r="P375" s="16"/>
      <c r="Q375" s="100"/>
      <c r="R375" s="16"/>
      <c r="S375" s="17"/>
    </row>
    <row r="376" spans="1:19" ht="13.5" thickBot="1">
      <c r="A376" s="105"/>
      <c r="B376" s="102"/>
      <c r="C376" s="111"/>
      <c r="D376" s="11" t="s">
        <v>20</v>
      </c>
      <c r="E376" s="48">
        <v>3332.355</v>
      </c>
      <c r="F376" s="114"/>
      <c r="G376" s="97"/>
      <c r="H376" s="18">
        <v>8764.09</v>
      </c>
      <c r="I376" s="19">
        <v>149955.97</v>
      </c>
      <c r="J376" s="16">
        <f>(E376*F369)</f>
        <v>8764.093649999999</v>
      </c>
      <c r="K376" s="17">
        <f>SUM(E376*G369)</f>
        <v>149955.975</v>
      </c>
      <c r="L376" s="16">
        <f t="shared" si="121"/>
        <v>158720.06865</v>
      </c>
      <c r="M376" s="17">
        <f>SUM(J376-H376)</f>
        <v>0.0036499999987427145</v>
      </c>
      <c r="N376" s="16">
        <f t="shared" si="122"/>
        <v>0.005000000004656613</v>
      </c>
      <c r="O376" s="16"/>
      <c r="P376" s="16"/>
      <c r="Q376" s="100"/>
      <c r="R376" s="16"/>
      <c r="S376" s="17"/>
    </row>
    <row r="377" spans="1:19" ht="13.5" thickBot="1">
      <c r="A377" s="105"/>
      <c r="B377" s="102"/>
      <c r="C377" s="111"/>
      <c r="D377" s="11" t="s">
        <v>21</v>
      </c>
      <c r="E377" s="48">
        <v>4063.613</v>
      </c>
      <c r="F377" s="114"/>
      <c r="G377" s="97"/>
      <c r="H377" s="33">
        <v>10687.3</v>
      </c>
      <c r="I377" s="34">
        <v>182862.58</v>
      </c>
      <c r="J377" s="16">
        <f>(E377*F369)</f>
        <v>10687.302189999999</v>
      </c>
      <c r="K377" s="17">
        <f>SUM(E377*G369)</f>
        <v>182862.585</v>
      </c>
      <c r="L377" s="16">
        <f t="shared" si="121"/>
        <v>193549.88718999998</v>
      </c>
      <c r="M377" s="17">
        <f>SUM(J377-H377)</f>
        <v>0.0021899999992456287</v>
      </c>
      <c r="N377" s="16">
        <f t="shared" si="122"/>
        <v>0.005000000004656613</v>
      </c>
      <c r="O377" s="16"/>
      <c r="P377" s="16"/>
      <c r="Q377" s="100"/>
      <c r="R377" s="16"/>
      <c r="S377" s="17"/>
    </row>
    <row r="378" spans="1:19" ht="13.5" thickBot="1">
      <c r="A378" s="105"/>
      <c r="B378" s="102"/>
      <c r="C378" s="111"/>
      <c r="D378" s="11" t="s">
        <v>22</v>
      </c>
      <c r="E378" s="48">
        <v>4791.474</v>
      </c>
      <c r="F378" s="114"/>
      <c r="G378" s="97"/>
      <c r="H378" s="18">
        <v>12601.58</v>
      </c>
      <c r="I378" s="19">
        <v>215616.33</v>
      </c>
      <c r="J378" s="16">
        <f>(E378*F369)</f>
        <v>12601.57662</v>
      </c>
      <c r="K378" s="17">
        <f>SUM(E378*G369)</f>
        <v>215616.33000000002</v>
      </c>
      <c r="L378" s="16">
        <f t="shared" si="121"/>
        <v>228217.90662000002</v>
      </c>
      <c r="M378" s="17">
        <f>SUM(J378-H378)</f>
        <v>-0.00338000000010652</v>
      </c>
      <c r="N378" s="16">
        <f t="shared" si="122"/>
        <v>2.9103830456733704E-11</v>
      </c>
      <c r="O378" s="16"/>
      <c r="P378" s="16"/>
      <c r="Q378" s="100"/>
      <c r="R378" s="16"/>
      <c r="S378" s="17"/>
    </row>
    <row r="379" spans="1:19" ht="13.5" thickBot="1">
      <c r="A379" s="105"/>
      <c r="B379" s="102"/>
      <c r="C379" s="111"/>
      <c r="D379" s="11" t="s">
        <v>23</v>
      </c>
      <c r="E379" s="48">
        <v>4319.405</v>
      </c>
      <c r="F379" s="114"/>
      <c r="G379" s="97"/>
      <c r="H379" s="18">
        <v>11360.04</v>
      </c>
      <c r="I379" s="19">
        <v>194373.22</v>
      </c>
      <c r="J379" s="16">
        <f>(E379*F369)</f>
        <v>11360.03515</v>
      </c>
      <c r="K379" s="17">
        <f>SUM(E379*G369)</f>
        <v>194373.22499999998</v>
      </c>
      <c r="L379" s="16">
        <f t="shared" si="121"/>
        <v>205733.26015</v>
      </c>
      <c r="M379" s="17">
        <f>SUM(J379-H379)</f>
        <v>-0.004850000001169974</v>
      </c>
      <c r="N379" s="16">
        <f t="shared" si="122"/>
        <v>0.004999999975552782</v>
      </c>
      <c r="O379" s="16"/>
      <c r="P379" s="16"/>
      <c r="Q379" s="100"/>
      <c r="R379" s="16"/>
      <c r="S379" s="17"/>
    </row>
    <row r="380" spans="1:19" ht="13.5" thickBot="1">
      <c r="A380" s="106"/>
      <c r="B380" s="103"/>
      <c r="C380" s="112"/>
      <c r="D380" s="28" t="s">
        <v>24</v>
      </c>
      <c r="E380" s="48">
        <v>4071.059</v>
      </c>
      <c r="F380" s="115"/>
      <c r="G380" s="98"/>
      <c r="H380" s="21">
        <v>10706.89</v>
      </c>
      <c r="I380" s="22">
        <v>183197.65</v>
      </c>
      <c r="J380" s="20">
        <f>SUM(E380*F369)</f>
        <v>10706.88517</v>
      </c>
      <c r="K380" s="17">
        <f>SUM(E380*G369)</f>
        <v>183197.655</v>
      </c>
      <c r="L380" s="20">
        <f>SUM(J380,K380)</f>
        <v>193904.54017</v>
      </c>
      <c r="M380" s="17">
        <f>SUM(J380-H380)</f>
        <v>-0.004829999999856227</v>
      </c>
      <c r="N380" s="16">
        <f t="shared" si="122"/>
        <v>0.005000000004656613</v>
      </c>
      <c r="O380" s="16"/>
      <c r="P380" s="16"/>
      <c r="Q380" s="100"/>
      <c r="R380" s="16"/>
      <c r="S380" s="17"/>
    </row>
    <row r="381" spans="1:19" ht="13.5" thickBot="1">
      <c r="A381" s="23"/>
      <c r="B381" s="32">
        <v>2018</v>
      </c>
      <c r="C381" s="25"/>
      <c r="D381" s="26" t="s">
        <v>25</v>
      </c>
      <c r="E381" s="52">
        <f>SUM(E369,E370,E371,E372,E373,E374,E375,E376,E377,E378,E379,E380)</f>
        <v>48945.429</v>
      </c>
      <c r="F381" s="25"/>
      <c r="G381" s="24"/>
      <c r="H381" s="44">
        <f aca="true" t="shared" si="123" ref="H381:S381">SUM(H369:H380)</f>
        <v>128726.49</v>
      </c>
      <c r="I381" s="44">
        <f t="shared" si="123"/>
        <v>2202544.29</v>
      </c>
      <c r="J381" s="45">
        <f t="shared" si="123"/>
        <v>128726.47826999998</v>
      </c>
      <c r="K381" s="44">
        <f t="shared" si="123"/>
        <v>2202544.3049999997</v>
      </c>
      <c r="L381" s="44">
        <f t="shared" si="123"/>
        <v>2331270.78327</v>
      </c>
      <c r="M381" s="44">
        <f t="shared" si="123"/>
        <v>-0.015930000005027978</v>
      </c>
      <c r="N381" s="44">
        <f t="shared" si="123"/>
        <v>0.015000000043073669</v>
      </c>
      <c r="O381" s="44">
        <f t="shared" si="123"/>
        <v>0</v>
      </c>
      <c r="P381" s="44">
        <f t="shared" si="123"/>
        <v>0</v>
      </c>
      <c r="Q381" s="44">
        <f t="shared" si="123"/>
        <v>0</v>
      </c>
      <c r="R381" s="44">
        <f t="shared" si="123"/>
        <v>0</v>
      </c>
      <c r="S381" s="44">
        <f t="shared" si="123"/>
        <v>0</v>
      </c>
    </row>
    <row r="382" spans="1:19" ht="13.5" thickBot="1">
      <c r="A382" s="29">
        <f>A369</f>
        <v>25</v>
      </c>
      <c r="B382" s="49" t="str">
        <f>B369</f>
        <v>Регионално депо Плевен</v>
      </c>
      <c r="C382" s="30" t="str">
        <f>C369</f>
        <v>Плевен</v>
      </c>
      <c r="D382" s="31"/>
      <c r="E382" s="52">
        <f>SUM(SUM(E368:E380))</f>
        <v>96564.37899999997</v>
      </c>
      <c r="F382" s="30">
        <v>2.63</v>
      </c>
      <c r="G382" s="29"/>
      <c r="H382" s="44">
        <f>SUM(H368:H380)</f>
        <v>253964.32999999996</v>
      </c>
      <c r="I382" s="44">
        <f>SUM(I368:I380)</f>
        <v>4067451.6100000003</v>
      </c>
      <c r="J382" s="44">
        <f aca="true" t="shared" si="124" ref="J382:S382">SUM(J368:J380)</f>
        <v>253964.31827</v>
      </c>
      <c r="K382" s="44">
        <f t="shared" si="124"/>
        <v>4067451.6249999995</v>
      </c>
      <c r="L382" s="44">
        <f t="shared" si="124"/>
        <v>4321415.94327</v>
      </c>
      <c r="M382" s="44">
        <f t="shared" si="124"/>
        <v>-0.015930000005027978</v>
      </c>
      <c r="N382" s="44">
        <f t="shared" si="124"/>
        <v>0.015000000043073669</v>
      </c>
      <c r="O382" s="44">
        <f t="shared" si="124"/>
        <v>0</v>
      </c>
      <c r="P382" s="44">
        <f t="shared" si="124"/>
        <v>0</v>
      </c>
      <c r="Q382" s="44">
        <f t="shared" si="124"/>
        <v>0</v>
      </c>
      <c r="R382" s="44">
        <f t="shared" si="124"/>
        <v>0</v>
      </c>
      <c r="S382" s="44">
        <f t="shared" si="124"/>
        <v>0</v>
      </c>
    </row>
    <row r="383" spans="1:19" ht="27" thickBot="1">
      <c r="A383" s="36"/>
      <c r="B383" s="53" t="s">
        <v>81</v>
      </c>
      <c r="C383" s="37"/>
      <c r="D383" s="38"/>
      <c r="E383" s="46">
        <v>302.03</v>
      </c>
      <c r="F383" s="37"/>
      <c r="G383" s="39"/>
      <c r="H383" s="46">
        <v>794.33</v>
      </c>
      <c r="I383" s="57">
        <v>11982.6</v>
      </c>
      <c r="J383" s="94">
        <v>794.33</v>
      </c>
      <c r="K383" s="87">
        <v>11982.6</v>
      </c>
      <c r="L383" s="54">
        <v>12776.93</v>
      </c>
      <c r="M383" s="47"/>
      <c r="N383" s="47"/>
      <c r="O383" s="41"/>
      <c r="P383" s="42"/>
      <c r="Q383" s="42"/>
      <c r="R383" s="42"/>
      <c r="S383" s="42"/>
    </row>
    <row r="384" spans="1:19" ht="13.5" customHeight="1" thickBot="1">
      <c r="A384" s="104">
        <v>26</v>
      </c>
      <c r="B384" s="107" t="s">
        <v>58</v>
      </c>
      <c r="C384" s="110" t="s">
        <v>64</v>
      </c>
      <c r="D384" s="11" t="s">
        <v>13</v>
      </c>
      <c r="E384" s="48">
        <v>58.13</v>
      </c>
      <c r="F384" s="113">
        <v>2.63</v>
      </c>
      <c r="G384" s="96">
        <v>45</v>
      </c>
      <c r="H384" s="14">
        <v>152.88</v>
      </c>
      <c r="I384" s="15">
        <v>2615.85</v>
      </c>
      <c r="J384" s="12">
        <f>(E384*F384)</f>
        <v>152.8819</v>
      </c>
      <c r="K384" s="13">
        <f>SUM(G384*E384)</f>
        <v>2615.85</v>
      </c>
      <c r="L384" s="12">
        <f>SUM(J384,K384)</f>
        <v>2768.7318999999998</v>
      </c>
      <c r="M384" s="17">
        <f aca="true" t="shared" si="125" ref="M384:N389">SUM(J384-H384)</f>
        <v>0.00190000000000623</v>
      </c>
      <c r="N384" s="16">
        <f t="shared" si="125"/>
        <v>0</v>
      </c>
      <c r="O384" s="16"/>
      <c r="P384" s="16"/>
      <c r="Q384" s="99"/>
      <c r="R384" s="16"/>
      <c r="S384" s="17"/>
    </row>
    <row r="385" spans="1:19" ht="13.5" thickBot="1">
      <c r="A385" s="105"/>
      <c r="B385" s="108"/>
      <c r="C385" s="111"/>
      <c r="D385" s="11" t="s">
        <v>14</v>
      </c>
      <c r="E385" s="48">
        <v>78.34</v>
      </c>
      <c r="F385" s="114"/>
      <c r="G385" s="97"/>
      <c r="H385" s="18">
        <v>206.03</v>
      </c>
      <c r="I385" s="19">
        <v>3525.3</v>
      </c>
      <c r="J385" s="16">
        <f>(E385*F384)</f>
        <v>206.0342</v>
      </c>
      <c r="K385" s="17">
        <f>SUM(E385*G384)</f>
        <v>3525.3</v>
      </c>
      <c r="L385" s="16">
        <f>SUM(J385,K385)</f>
        <v>3731.3342000000002</v>
      </c>
      <c r="M385" s="17">
        <f t="shared" si="125"/>
        <v>0.004199999999997317</v>
      </c>
      <c r="N385" s="16">
        <f t="shared" si="125"/>
        <v>0</v>
      </c>
      <c r="O385" s="16"/>
      <c r="P385" s="16"/>
      <c r="Q385" s="100"/>
      <c r="R385" s="16"/>
      <c r="S385" s="17"/>
    </row>
    <row r="386" spans="1:19" ht="13.5" thickBot="1">
      <c r="A386" s="105"/>
      <c r="B386" s="108"/>
      <c r="C386" s="111"/>
      <c r="D386" s="11" t="s">
        <v>15</v>
      </c>
      <c r="E386" s="48">
        <v>75.712</v>
      </c>
      <c r="F386" s="114"/>
      <c r="G386" s="97"/>
      <c r="H386" s="18">
        <v>199.12</v>
      </c>
      <c r="I386" s="19">
        <v>3407.04</v>
      </c>
      <c r="J386" s="16">
        <f>(E386*F384)</f>
        <v>199.12256</v>
      </c>
      <c r="K386" s="17">
        <f>SUM(E386*G384)</f>
        <v>3407.04</v>
      </c>
      <c r="L386" s="16">
        <f aca="true" t="shared" si="126" ref="L386:L394">SUM(J386,K386)</f>
        <v>3606.1625599999998</v>
      </c>
      <c r="M386" s="17">
        <f t="shared" si="125"/>
        <v>0.0025599999999883494</v>
      </c>
      <c r="N386" s="16">
        <f t="shared" si="125"/>
        <v>0</v>
      </c>
      <c r="O386" s="16"/>
      <c r="P386" s="16"/>
      <c r="Q386" s="100"/>
      <c r="R386" s="16"/>
      <c r="S386" s="17"/>
    </row>
    <row r="387" spans="1:19" ht="13.5" thickBot="1">
      <c r="A387" s="105"/>
      <c r="B387" s="108"/>
      <c r="C387" s="111"/>
      <c r="D387" s="11" t="s">
        <v>16</v>
      </c>
      <c r="E387" s="48">
        <v>73.83</v>
      </c>
      <c r="F387" s="114"/>
      <c r="G387" s="97"/>
      <c r="H387" s="18">
        <v>194.17</v>
      </c>
      <c r="I387" s="19">
        <v>3322.35</v>
      </c>
      <c r="J387" s="16">
        <f>(E387*F384)</f>
        <v>194.1729</v>
      </c>
      <c r="K387" s="17">
        <f>SUM(E387*G384)</f>
        <v>3322.35</v>
      </c>
      <c r="L387" s="16">
        <f t="shared" si="126"/>
        <v>3516.5229</v>
      </c>
      <c r="M387" s="17">
        <f t="shared" si="125"/>
        <v>0.002900000000011005</v>
      </c>
      <c r="N387" s="16">
        <f t="shared" si="125"/>
        <v>0</v>
      </c>
      <c r="O387" s="16"/>
      <c r="P387" s="16"/>
      <c r="Q387" s="100"/>
      <c r="R387" s="16"/>
      <c r="S387" s="17"/>
    </row>
    <row r="388" spans="1:19" ht="13.5" thickBot="1">
      <c r="A388" s="105"/>
      <c r="B388" s="108"/>
      <c r="C388" s="111"/>
      <c r="D388" s="11" t="s">
        <v>17</v>
      </c>
      <c r="E388" s="48">
        <v>40.6</v>
      </c>
      <c r="F388" s="114"/>
      <c r="G388" s="97"/>
      <c r="H388" s="18">
        <v>106.78</v>
      </c>
      <c r="I388" s="19">
        <v>1827</v>
      </c>
      <c r="J388" s="16">
        <f>(E388*F384)</f>
        <v>106.778</v>
      </c>
      <c r="K388" s="17">
        <f>SUM(E388*G384)</f>
        <v>1827</v>
      </c>
      <c r="L388" s="16">
        <f t="shared" si="126"/>
        <v>1933.778</v>
      </c>
      <c r="M388" s="17">
        <f t="shared" si="125"/>
        <v>-0.001999999999995339</v>
      </c>
      <c r="N388" s="16">
        <f t="shared" si="125"/>
        <v>0</v>
      </c>
      <c r="O388" s="16"/>
      <c r="P388" s="16"/>
      <c r="Q388" s="100"/>
      <c r="R388" s="16"/>
      <c r="S388" s="17"/>
    </row>
    <row r="389" spans="1:19" ht="13.5" thickBot="1">
      <c r="A389" s="105"/>
      <c r="B389" s="109"/>
      <c r="C389" s="111"/>
      <c r="D389" s="11" t="s">
        <v>18</v>
      </c>
      <c r="E389" s="48">
        <v>6.3</v>
      </c>
      <c r="F389" s="114"/>
      <c r="G389" s="97"/>
      <c r="H389" s="18">
        <v>16.57</v>
      </c>
      <c r="I389" s="19">
        <v>283.5</v>
      </c>
      <c r="J389" s="16">
        <f>(E389*F384)</f>
        <v>16.569</v>
      </c>
      <c r="K389" s="17">
        <f>SUM(E389*G384)</f>
        <v>283.5</v>
      </c>
      <c r="L389" s="16">
        <f t="shared" si="126"/>
        <v>300.069</v>
      </c>
      <c r="M389" s="17">
        <f t="shared" si="125"/>
        <v>-0.0010000000000012221</v>
      </c>
      <c r="N389" s="16">
        <f t="shared" si="125"/>
        <v>0</v>
      </c>
      <c r="O389" s="16"/>
      <c r="P389" s="16"/>
      <c r="Q389" s="100"/>
      <c r="R389" s="16"/>
      <c r="S389" s="17"/>
    </row>
    <row r="390" spans="1:19" ht="13.5" thickBot="1">
      <c r="A390" s="105"/>
      <c r="B390" s="101" t="s">
        <v>42</v>
      </c>
      <c r="C390" s="111"/>
      <c r="D390" s="11" t="s">
        <v>19</v>
      </c>
      <c r="E390" s="48">
        <v>31.57</v>
      </c>
      <c r="F390" s="114"/>
      <c r="G390" s="97"/>
      <c r="H390" s="18">
        <v>83.03</v>
      </c>
      <c r="I390" s="19">
        <v>1420.65</v>
      </c>
      <c r="J390" s="16">
        <f>(E390*F384)</f>
        <v>83.0291</v>
      </c>
      <c r="K390" s="17">
        <f>SUM(E390*G384)</f>
        <v>1420.65</v>
      </c>
      <c r="L390" s="16">
        <f t="shared" si="126"/>
        <v>1503.6791</v>
      </c>
      <c r="M390" s="17">
        <v>0</v>
      </c>
      <c r="N390" s="16">
        <f aca="true" t="shared" si="127" ref="N390:N395">SUM(K390-I390)</f>
        <v>0</v>
      </c>
      <c r="O390" s="16"/>
      <c r="P390" s="16"/>
      <c r="Q390" s="100"/>
      <c r="R390" s="16"/>
      <c r="S390" s="17"/>
    </row>
    <row r="391" spans="1:19" ht="13.5" thickBot="1">
      <c r="A391" s="105"/>
      <c r="B391" s="102"/>
      <c r="C391" s="111"/>
      <c r="D391" s="11" t="s">
        <v>20</v>
      </c>
      <c r="E391" s="48">
        <v>39.77</v>
      </c>
      <c r="F391" s="114"/>
      <c r="G391" s="97"/>
      <c r="H391" s="18">
        <v>104.59</v>
      </c>
      <c r="I391" s="19">
        <v>1789.65</v>
      </c>
      <c r="J391" s="16">
        <f>(E391*F384)</f>
        <v>104.5951</v>
      </c>
      <c r="K391" s="17">
        <f>SUM(E391*G384)</f>
        <v>1789.65</v>
      </c>
      <c r="L391" s="16">
        <f t="shared" si="126"/>
        <v>1894.2451</v>
      </c>
      <c r="M391" s="17">
        <f>SUM(J391-H391)</f>
        <v>0.005099999999998772</v>
      </c>
      <c r="N391" s="16">
        <f t="shared" si="127"/>
        <v>0</v>
      </c>
      <c r="O391" s="16"/>
      <c r="P391" s="16"/>
      <c r="Q391" s="100"/>
      <c r="R391" s="16"/>
      <c r="S391" s="17"/>
    </row>
    <row r="392" spans="1:19" ht="13.5" thickBot="1">
      <c r="A392" s="105"/>
      <c r="B392" s="102"/>
      <c r="C392" s="111"/>
      <c r="D392" s="11" t="s">
        <v>21</v>
      </c>
      <c r="E392" s="48">
        <v>38.38</v>
      </c>
      <c r="F392" s="114"/>
      <c r="G392" s="97"/>
      <c r="H392" s="33">
        <v>100.94</v>
      </c>
      <c r="I392" s="34">
        <v>1727.1</v>
      </c>
      <c r="J392" s="16">
        <f>(E392*F384)</f>
        <v>100.9394</v>
      </c>
      <c r="K392" s="17">
        <f>SUM(E392*G384)</f>
        <v>1727.1000000000001</v>
      </c>
      <c r="L392" s="16">
        <f t="shared" si="126"/>
        <v>1828.0394000000001</v>
      </c>
      <c r="M392" s="17">
        <f>SUM(J392-H392)</f>
        <v>-0.0005999999999914962</v>
      </c>
      <c r="N392" s="16">
        <f t="shared" si="127"/>
        <v>2.2737367544323206E-13</v>
      </c>
      <c r="O392" s="16"/>
      <c r="P392" s="16"/>
      <c r="Q392" s="100"/>
      <c r="R392" s="16"/>
      <c r="S392" s="17"/>
    </row>
    <row r="393" spans="1:19" ht="13.5" thickBot="1">
      <c r="A393" s="105"/>
      <c r="B393" s="102"/>
      <c r="C393" s="111"/>
      <c r="D393" s="11" t="s">
        <v>22</v>
      </c>
      <c r="E393" s="48">
        <v>47.21</v>
      </c>
      <c r="F393" s="114"/>
      <c r="G393" s="97"/>
      <c r="H393" s="18">
        <v>124.16</v>
      </c>
      <c r="I393" s="19">
        <v>2124.45</v>
      </c>
      <c r="J393" s="16">
        <f>(E393*F384)</f>
        <v>124.1623</v>
      </c>
      <c r="K393" s="17">
        <f>SUM(E393*G384)</f>
        <v>2124.45</v>
      </c>
      <c r="L393" s="16">
        <f t="shared" si="126"/>
        <v>2248.6123</v>
      </c>
      <c r="M393" s="17">
        <f>SUM(J393-H393)</f>
        <v>0.002300000000005298</v>
      </c>
      <c r="N393" s="16">
        <f t="shared" si="127"/>
        <v>0</v>
      </c>
      <c r="O393" s="16"/>
      <c r="P393" s="16"/>
      <c r="Q393" s="100"/>
      <c r="R393" s="16"/>
      <c r="S393" s="17"/>
    </row>
    <row r="394" spans="1:19" ht="13.5" thickBot="1">
      <c r="A394" s="105"/>
      <c r="B394" s="102"/>
      <c r="C394" s="111"/>
      <c r="D394" s="11" t="s">
        <v>23</v>
      </c>
      <c r="E394" s="48">
        <v>122.23</v>
      </c>
      <c r="F394" s="114"/>
      <c r="G394" s="97"/>
      <c r="H394" s="18">
        <v>321.46</v>
      </c>
      <c r="I394" s="19">
        <v>5500.35</v>
      </c>
      <c r="J394" s="16">
        <f>(E394*F384)</f>
        <v>321.4649</v>
      </c>
      <c r="K394" s="17">
        <f>SUM(E394*G384)</f>
        <v>5500.35</v>
      </c>
      <c r="L394" s="16">
        <f t="shared" si="126"/>
        <v>5821.8149</v>
      </c>
      <c r="M394" s="17">
        <f>SUM(J394-H394)</f>
        <v>0.004900000000020555</v>
      </c>
      <c r="N394" s="16">
        <f t="shared" si="127"/>
        <v>0</v>
      </c>
      <c r="O394" s="16"/>
      <c r="P394" s="16"/>
      <c r="Q394" s="100"/>
      <c r="R394" s="16"/>
      <c r="S394" s="17"/>
    </row>
    <row r="395" spans="1:19" ht="13.5" thickBot="1">
      <c r="A395" s="106"/>
      <c r="B395" s="103"/>
      <c r="C395" s="112"/>
      <c r="D395" s="28" t="s">
        <v>24</v>
      </c>
      <c r="E395" s="48">
        <v>80.52</v>
      </c>
      <c r="F395" s="115"/>
      <c r="G395" s="98"/>
      <c r="H395" s="21">
        <v>211.77</v>
      </c>
      <c r="I395" s="22">
        <v>3623.4</v>
      </c>
      <c r="J395" s="20">
        <f>SUM(E395*F384)</f>
        <v>211.7676</v>
      </c>
      <c r="K395" s="17">
        <f>SUM(E395*G384)</f>
        <v>3623.3999999999996</v>
      </c>
      <c r="L395" s="20">
        <f>SUM(J395,K395)</f>
        <v>3835.1675999999998</v>
      </c>
      <c r="M395" s="17">
        <f>SUM(J395-H395)</f>
        <v>-0.0024000000000228283</v>
      </c>
      <c r="N395" s="16">
        <f t="shared" si="127"/>
        <v>-4.547473508864641E-13</v>
      </c>
      <c r="O395" s="16"/>
      <c r="P395" s="16"/>
      <c r="Q395" s="100"/>
      <c r="R395" s="16"/>
      <c r="S395" s="17"/>
    </row>
    <row r="396" spans="1:19" ht="13.5" thickBot="1">
      <c r="A396" s="23"/>
      <c r="B396" s="32">
        <v>2018</v>
      </c>
      <c r="C396" s="25"/>
      <c r="D396" s="26" t="s">
        <v>25</v>
      </c>
      <c r="E396" s="52">
        <f>SUM(E384,E385,E386,E387,E388,E389,E390,E391,E392,E393,E394,E395)</f>
        <v>692.592</v>
      </c>
      <c r="F396" s="25"/>
      <c r="G396" s="24"/>
      <c r="H396" s="44">
        <f aca="true" t="shared" si="128" ref="H396:S396">SUM(H384:H395)</f>
        <v>1821.5</v>
      </c>
      <c r="I396" s="44">
        <f t="shared" si="128"/>
        <v>31166.64</v>
      </c>
      <c r="J396" s="45">
        <f t="shared" si="128"/>
        <v>1821.51696</v>
      </c>
      <c r="K396" s="44">
        <f t="shared" si="128"/>
        <v>31166.64</v>
      </c>
      <c r="L396" s="44">
        <f t="shared" si="128"/>
        <v>32988.15696</v>
      </c>
      <c r="M396" s="44">
        <f t="shared" si="128"/>
        <v>0.01786000000001664</v>
      </c>
      <c r="N396" s="44">
        <f t="shared" si="128"/>
        <v>-2.2737367544323206E-13</v>
      </c>
      <c r="O396" s="44">
        <f t="shared" si="128"/>
        <v>0</v>
      </c>
      <c r="P396" s="44">
        <f t="shared" si="128"/>
        <v>0</v>
      </c>
      <c r="Q396" s="44">
        <f t="shared" si="128"/>
        <v>0</v>
      </c>
      <c r="R396" s="44">
        <f t="shared" si="128"/>
        <v>0</v>
      </c>
      <c r="S396" s="44">
        <f t="shared" si="128"/>
        <v>0</v>
      </c>
    </row>
    <row r="397" spans="1:19" ht="13.5" thickBot="1">
      <c r="A397" s="29">
        <f>A384</f>
        <v>26</v>
      </c>
      <c r="B397" s="49" t="str">
        <f>B384</f>
        <v>Регионално депо Плевен</v>
      </c>
      <c r="C397" s="30" t="str">
        <f>C384</f>
        <v>Гулянци</v>
      </c>
      <c r="D397" s="31"/>
      <c r="E397" s="52">
        <f>SUM(SUM(E383:E395))</f>
        <v>994.6220000000001</v>
      </c>
      <c r="F397" s="30">
        <v>2.63</v>
      </c>
      <c r="G397" s="29"/>
      <c r="H397" s="44">
        <f>SUM(H383:H395)</f>
        <v>2615.83</v>
      </c>
      <c r="I397" s="44">
        <f>SUM(I383:I395)</f>
        <v>43149.24</v>
      </c>
      <c r="J397" s="44">
        <f aca="true" t="shared" si="129" ref="J397:S397">SUM(J383:J395)</f>
        <v>2615.8469600000003</v>
      </c>
      <c r="K397" s="44">
        <f t="shared" si="129"/>
        <v>43149.24</v>
      </c>
      <c r="L397" s="44">
        <f t="shared" si="129"/>
        <v>45765.08696</v>
      </c>
      <c r="M397" s="44">
        <f t="shared" si="129"/>
        <v>0.01786000000001664</v>
      </c>
      <c r="N397" s="44">
        <f t="shared" si="129"/>
        <v>-2.2737367544323206E-13</v>
      </c>
      <c r="O397" s="44">
        <f t="shared" si="129"/>
        <v>0</v>
      </c>
      <c r="P397" s="44">
        <f t="shared" si="129"/>
        <v>0</v>
      </c>
      <c r="Q397" s="44">
        <f t="shared" si="129"/>
        <v>0</v>
      </c>
      <c r="R397" s="44">
        <f t="shared" si="129"/>
        <v>0</v>
      </c>
      <c r="S397" s="44">
        <f t="shared" si="129"/>
        <v>0</v>
      </c>
    </row>
    <row r="398" spans="1:19" ht="27" thickBot="1">
      <c r="A398" s="36"/>
      <c r="B398" s="53" t="s">
        <v>81</v>
      </c>
      <c r="C398" s="37"/>
      <c r="D398" s="38"/>
      <c r="E398" s="46">
        <v>2341.81</v>
      </c>
      <c r="F398" s="37"/>
      <c r="G398" s="39"/>
      <c r="H398" s="56">
        <v>6158.96</v>
      </c>
      <c r="I398" s="57">
        <v>93080.68</v>
      </c>
      <c r="J398" s="86">
        <v>6158.96</v>
      </c>
      <c r="K398" s="87">
        <v>93080.68</v>
      </c>
      <c r="L398" s="54">
        <v>99239.64</v>
      </c>
      <c r="M398" s="47"/>
      <c r="N398" s="47"/>
      <c r="O398" s="41"/>
      <c r="P398" s="42"/>
      <c r="Q398" s="42"/>
      <c r="R398" s="42"/>
      <c r="S398" s="42"/>
    </row>
    <row r="399" spans="1:19" ht="13.5" thickBot="1">
      <c r="A399" s="104">
        <v>27</v>
      </c>
      <c r="B399" s="107" t="s">
        <v>58</v>
      </c>
      <c r="C399" s="110" t="s">
        <v>65</v>
      </c>
      <c r="D399" s="11" t="s">
        <v>13</v>
      </c>
      <c r="E399" s="48">
        <v>161.967</v>
      </c>
      <c r="F399" s="113">
        <v>2.63</v>
      </c>
      <c r="G399" s="96">
        <v>45</v>
      </c>
      <c r="H399" s="14">
        <v>425.97</v>
      </c>
      <c r="I399" s="15">
        <v>7288.52</v>
      </c>
      <c r="J399" s="12">
        <f>(E399*F399)</f>
        <v>425.97321</v>
      </c>
      <c r="K399" s="13">
        <f>SUM(G399*E399)</f>
        <v>7288.515</v>
      </c>
      <c r="L399" s="12">
        <f>SUM(J399,K399)</f>
        <v>7714.48821</v>
      </c>
      <c r="M399" s="17">
        <f aca="true" t="shared" si="130" ref="M399:M404">SUM(J399-H399)</f>
        <v>0.0032099999999672946</v>
      </c>
      <c r="N399" s="16">
        <f aca="true" t="shared" si="131" ref="N399:N404">SUM(K399-I399)</f>
        <v>-0.005000000000109139</v>
      </c>
      <c r="O399" s="16"/>
      <c r="P399" s="16"/>
      <c r="Q399" s="99"/>
      <c r="R399" s="16"/>
      <c r="S399" s="17"/>
    </row>
    <row r="400" spans="1:19" ht="13.5" thickBot="1">
      <c r="A400" s="105"/>
      <c r="B400" s="108"/>
      <c r="C400" s="111"/>
      <c r="D400" s="11" t="s">
        <v>14</v>
      </c>
      <c r="E400" s="48">
        <v>78.34</v>
      </c>
      <c r="F400" s="114"/>
      <c r="G400" s="97"/>
      <c r="H400" s="18">
        <v>206.03</v>
      </c>
      <c r="I400" s="19">
        <v>3525.3</v>
      </c>
      <c r="J400" s="16">
        <f>(E400*F399)</f>
        <v>206.0342</v>
      </c>
      <c r="K400" s="17">
        <f>SUM(E400*G399)</f>
        <v>3525.3</v>
      </c>
      <c r="L400" s="16">
        <f>SUM(J400,K400)</f>
        <v>3731.3342000000002</v>
      </c>
      <c r="M400" s="17">
        <f t="shared" si="130"/>
        <v>0.004199999999997317</v>
      </c>
      <c r="N400" s="16">
        <f t="shared" si="131"/>
        <v>0</v>
      </c>
      <c r="O400" s="16"/>
      <c r="P400" s="16"/>
      <c r="Q400" s="100"/>
      <c r="R400" s="16"/>
      <c r="S400" s="17"/>
    </row>
    <row r="401" spans="1:19" ht="13.5" thickBot="1">
      <c r="A401" s="105"/>
      <c r="B401" s="108"/>
      <c r="C401" s="111"/>
      <c r="D401" s="11" t="s">
        <v>15</v>
      </c>
      <c r="E401" s="48">
        <v>181.818</v>
      </c>
      <c r="F401" s="114"/>
      <c r="G401" s="97"/>
      <c r="H401" s="18">
        <v>478.18</v>
      </c>
      <c r="I401" s="19">
        <v>8181.81</v>
      </c>
      <c r="J401" s="16">
        <f>(E401*F399)</f>
        <v>478.18134000000003</v>
      </c>
      <c r="K401" s="17">
        <f>SUM(E401*G399)</f>
        <v>8181.81</v>
      </c>
      <c r="L401" s="16">
        <f aca="true" t="shared" si="132" ref="L401:L409">SUM(J401,K401)</f>
        <v>8659.99134</v>
      </c>
      <c r="M401" s="17">
        <f t="shared" si="130"/>
        <v>0.0013400000000274304</v>
      </c>
      <c r="N401" s="16">
        <f t="shared" si="131"/>
        <v>0</v>
      </c>
      <c r="O401" s="16"/>
      <c r="P401" s="16"/>
      <c r="Q401" s="100"/>
      <c r="R401" s="16"/>
      <c r="S401" s="17"/>
    </row>
    <row r="402" spans="1:19" ht="13.5" thickBot="1">
      <c r="A402" s="105"/>
      <c r="B402" s="108"/>
      <c r="C402" s="111"/>
      <c r="D402" s="11" t="s">
        <v>16</v>
      </c>
      <c r="E402" s="48">
        <v>233.237</v>
      </c>
      <c r="F402" s="114"/>
      <c r="G402" s="97"/>
      <c r="H402" s="18">
        <v>613.41</v>
      </c>
      <c r="I402" s="19">
        <v>10495.66</v>
      </c>
      <c r="J402" s="16">
        <f>(E402*F399)</f>
        <v>613.4133099999999</v>
      </c>
      <c r="K402" s="17">
        <f>SUM(E402*G399)</f>
        <v>10495.664999999999</v>
      </c>
      <c r="L402" s="16">
        <f t="shared" si="132"/>
        <v>11109.078309999999</v>
      </c>
      <c r="M402" s="17">
        <f t="shared" si="130"/>
        <v>0.0033099999999421925</v>
      </c>
      <c r="N402" s="16">
        <f t="shared" si="131"/>
        <v>0.004999999999199645</v>
      </c>
      <c r="O402" s="16"/>
      <c r="P402" s="16"/>
      <c r="Q402" s="100"/>
      <c r="R402" s="16"/>
      <c r="S402" s="17"/>
    </row>
    <row r="403" spans="1:19" ht="13.5" thickBot="1">
      <c r="A403" s="105"/>
      <c r="B403" s="108"/>
      <c r="C403" s="111"/>
      <c r="D403" s="11" t="s">
        <v>17</v>
      </c>
      <c r="E403" s="48">
        <v>218.81</v>
      </c>
      <c r="F403" s="114"/>
      <c r="G403" s="97"/>
      <c r="H403" s="18">
        <v>575.47</v>
      </c>
      <c r="I403" s="19">
        <v>9846.45</v>
      </c>
      <c r="J403" s="16">
        <f>(E403*F399)</f>
        <v>575.4703</v>
      </c>
      <c r="K403" s="17">
        <f>SUM(E403*G399)</f>
        <v>9846.45</v>
      </c>
      <c r="L403" s="16">
        <f t="shared" si="132"/>
        <v>10421.920300000002</v>
      </c>
      <c r="M403" s="17">
        <f t="shared" si="130"/>
        <v>0.00029999999992469384</v>
      </c>
      <c r="N403" s="16">
        <f t="shared" si="131"/>
        <v>0</v>
      </c>
      <c r="O403" s="16"/>
      <c r="P403" s="16"/>
      <c r="Q403" s="100"/>
      <c r="R403" s="16"/>
      <c r="S403" s="17"/>
    </row>
    <row r="404" spans="1:19" ht="13.5" thickBot="1">
      <c r="A404" s="105"/>
      <c r="B404" s="109"/>
      <c r="C404" s="111"/>
      <c r="D404" s="11" t="s">
        <v>18</v>
      </c>
      <c r="E404" s="48">
        <v>192.7</v>
      </c>
      <c r="F404" s="114"/>
      <c r="G404" s="97"/>
      <c r="H404" s="18">
        <v>506.8</v>
      </c>
      <c r="I404" s="19">
        <v>8671.5</v>
      </c>
      <c r="J404" s="16">
        <f>(E404*F399)</f>
        <v>506.80099999999993</v>
      </c>
      <c r="K404" s="17">
        <f>SUM(E404*G399)</f>
        <v>8671.5</v>
      </c>
      <c r="L404" s="16">
        <f t="shared" si="132"/>
        <v>9178.301</v>
      </c>
      <c r="M404" s="17">
        <f t="shared" si="130"/>
        <v>0.0009999999999195097</v>
      </c>
      <c r="N404" s="16">
        <f t="shared" si="131"/>
        <v>0</v>
      </c>
      <c r="O404" s="16"/>
      <c r="P404" s="16"/>
      <c r="Q404" s="100"/>
      <c r="R404" s="16"/>
      <c r="S404" s="17"/>
    </row>
    <row r="405" spans="1:19" ht="13.5" thickBot="1">
      <c r="A405" s="105"/>
      <c r="B405" s="101" t="s">
        <v>42</v>
      </c>
      <c r="C405" s="111"/>
      <c r="D405" s="11" t="s">
        <v>19</v>
      </c>
      <c r="E405" s="48">
        <v>210.28</v>
      </c>
      <c r="F405" s="114"/>
      <c r="G405" s="97"/>
      <c r="H405" s="18">
        <v>553.04</v>
      </c>
      <c r="I405" s="19">
        <v>9462.6</v>
      </c>
      <c r="J405" s="16">
        <f>(E405*F399)</f>
        <v>553.0364</v>
      </c>
      <c r="K405" s="17">
        <f>SUM(E405*G399)</f>
        <v>9462.6</v>
      </c>
      <c r="L405" s="16">
        <f t="shared" si="132"/>
        <v>10015.6364</v>
      </c>
      <c r="M405" s="17">
        <v>0</v>
      </c>
      <c r="N405" s="16">
        <f aca="true" t="shared" si="133" ref="N405:N410">SUM(K405-I405)</f>
        <v>0</v>
      </c>
      <c r="O405" s="16"/>
      <c r="P405" s="16"/>
      <c r="Q405" s="100"/>
      <c r="R405" s="16"/>
      <c r="S405" s="17"/>
    </row>
    <row r="406" spans="1:19" ht="13.5" thickBot="1">
      <c r="A406" s="105"/>
      <c r="B406" s="102"/>
      <c r="C406" s="111"/>
      <c r="D406" s="11" t="s">
        <v>20</v>
      </c>
      <c r="E406" s="48">
        <v>186.25</v>
      </c>
      <c r="F406" s="114"/>
      <c r="G406" s="97"/>
      <c r="H406" s="18">
        <v>489.84</v>
      </c>
      <c r="I406" s="19">
        <v>8381.25</v>
      </c>
      <c r="J406" s="16">
        <f>(E406*F399)</f>
        <v>489.8375</v>
      </c>
      <c r="K406" s="17">
        <f>SUM(E406*G399)</f>
        <v>8381.25</v>
      </c>
      <c r="L406" s="16">
        <f t="shared" si="132"/>
        <v>8871.0875</v>
      </c>
      <c r="M406" s="17">
        <f>SUM(J406-H406)</f>
        <v>-0.0024999999999977263</v>
      </c>
      <c r="N406" s="16">
        <f t="shared" si="133"/>
        <v>0</v>
      </c>
      <c r="O406" s="16"/>
      <c r="P406" s="16"/>
      <c r="Q406" s="100"/>
      <c r="R406" s="16"/>
      <c r="S406" s="17"/>
    </row>
    <row r="407" spans="1:19" ht="13.5" thickBot="1">
      <c r="A407" s="105"/>
      <c r="B407" s="102"/>
      <c r="C407" s="111"/>
      <c r="D407" s="11" t="s">
        <v>21</v>
      </c>
      <c r="E407" s="48">
        <v>187.86</v>
      </c>
      <c r="F407" s="114"/>
      <c r="G407" s="97"/>
      <c r="H407" s="33">
        <v>494.07</v>
      </c>
      <c r="I407" s="34">
        <v>8453.7</v>
      </c>
      <c r="J407" s="16">
        <f>(E407*F399)</f>
        <v>494.0718</v>
      </c>
      <c r="K407" s="17">
        <f>SUM(E407*G399)</f>
        <v>8453.7</v>
      </c>
      <c r="L407" s="16">
        <f t="shared" si="132"/>
        <v>8947.7718</v>
      </c>
      <c r="M407" s="17">
        <f>SUM(J407-H407)</f>
        <v>0.0018000000000029104</v>
      </c>
      <c r="N407" s="16">
        <f t="shared" si="133"/>
        <v>0</v>
      </c>
      <c r="O407" s="16"/>
      <c r="P407" s="16"/>
      <c r="Q407" s="100"/>
      <c r="R407" s="16"/>
      <c r="S407" s="17"/>
    </row>
    <row r="408" spans="1:19" ht="13.5" thickBot="1">
      <c r="A408" s="105"/>
      <c r="B408" s="102"/>
      <c r="C408" s="111"/>
      <c r="D408" s="11" t="s">
        <v>22</v>
      </c>
      <c r="E408" s="48">
        <v>207.79</v>
      </c>
      <c r="F408" s="114"/>
      <c r="G408" s="97"/>
      <c r="H408" s="18">
        <v>546.49</v>
      </c>
      <c r="I408" s="19">
        <v>9350.55</v>
      </c>
      <c r="J408" s="16">
        <f>(E408*F399)</f>
        <v>546.4876999999999</v>
      </c>
      <c r="K408" s="17">
        <f>SUM(E408*G399)</f>
        <v>9350.55</v>
      </c>
      <c r="L408" s="16">
        <f t="shared" si="132"/>
        <v>9897.037699999999</v>
      </c>
      <c r="M408" s="17">
        <f>SUM(J408-H408)</f>
        <v>-0.002300000000104774</v>
      </c>
      <c r="N408" s="16">
        <f t="shared" si="133"/>
        <v>0</v>
      </c>
      <c r="O408" s="16"/>
      <c r="P408" s="16"/>
      <c r="Q408" s="100"/>
      <c r="R408" s="16"/>
      <c r="S408" s="17"/>
    </row>
    <row r="409" spans="1:19" ht="13.5" thickBot="1">
      <c r="A409" s="105"/>
      <c r="B409" s="102"/>
      <c r="C409" s="111"/>
      <c r="D409" s="11" t="s">
        <v>23</v>
      </c>
      <c r="E409" s="48">
        <v>213.97</v>
      </c>
      <c r="F409" s="114"/>
      <c r="G409" s="97"/>
      <c r="H409" s="18">
        <v>562.74</v>
      </c>
      <c r="I409" s="19">
        <v>9628.65</v>
      </c>
      <c r="J409" s="16">
        <f>(E409*F399)</f>
        <v>562.7411</v>
      </c>
      <c r="K409" s="17">
        <f>SUM(E409*G399)</f>
        <v>9628.65</v>
      </c>
      <c r="L409" s="16">
        <f t="shared" si="132"/>
        <v>10191.391099999999</v>
      </c>
      <c r="M409" s="17">
        <f>SUM(J409-H409)</f>
        <v>0.001099999999951251</v>
      </c>
      <c r="N409" s="16">
        <f t="shared" si="133"/>
        <v>0</v>
      </c>
      <c r="O409" s="16"/>
      <c r="P409" s="16"/>
      <c r="Q409" s="100"/>
      <c r="R409" s="16"/>
      <c r="S409" s="17"/>
    </row>
    <row r="410" spans="1:19" ht="13.5" thickBot="1">
      <c r="A410" s="106"/>
      <c r="B410" s="103"/>
      <c r="C410" s="112"/>
      <c r="D410" s="28" t="s">
        <v>24</v>
      </c>
      <c r="E410" s="48">
        <v>175.92</v>
      </c>
      <c r="F410" s="115"/>
      <c r="G410" s="98"/>
      <c r="H410" s="21">
        <v>462.67</v>
      </c>
      <c r="I410" s="22">
        <v>7916.4</v>
      </c>
      <c r="J410" s="20">
        <f>SUM(E410*F399)</f>
        <v>462.66959999999995</v>
      </c>
      <c r="K410" s="17">
        <f>SUM(E410*G399)</f>
        <v>7916.4</v>
      </c>
      <c r="L410" s="20">
        <f>SUM(J410,K410)</f>
        <v>8379.069599999999</v>
      </c>
      <c r="M410" s="17">
        <f>SUM(J410-H410)</f>
        <v>-0.00040000000007012204</v>
      </c>
      <c r="N410" s="16">
        <f t="shared" si="133"/>
        <v>0</v>
      </c>
      <c r="O410" s="16"/>
      <c r="P410" s="16"/>
      <c r="Q410" s="100"/>
      <c r="R410" s="16"/>
      <c r="S410" s="17"/>
    </row>
    <row r="411" spans="1:19" ht="13.5" thickBot="1">
      <c r="A411" s="23"/>
      <c r="B411" s="32">
        <v>2018</v>
      </c>
      <c r="C411" s="25"/>
      <c r="D411" s="26" t="s">
        <v>25</v>
      </c>
      <c r="E411" s="52">
        <f>SUM(E399,E400,E401,E402,E403,E404,E405,E406,E407,E408,E409,E410)</f>
        <v>2248.942</v>
      </c>
      <c r="F411" s="25"/>
      <c r="G411" s="24"/>
      <c r="H411" s="44">
        <f aca="true" t="shared" si="134" ref="H411:S411">SUM(H399:H410)</f>
        <v>5914.71</v>
      </c>
      <c r="I411" s="44">
        <f t="shared" si="134"/>
        <v>101202.38999999998</v>
      </c>
      <c r="J411" s="45">
        <f t="shared" si="134"/>
        <v>5914.71746</v>
      </c>
      <c r="K411" s="44">
        <f t="shared" si="134"/>
        <v>101202.38999999998</v>
      </c>
      <c r="L411" s="44">
        <f t="shared" si="134"/>
        <v>107117.10745999998</v>
      </c>
      <c r="M411" s="44">
        <f t="shared" si="134"/>
        <v>0.011059999999559977</v>
      </c>
      <c r="N411" s="44">
        <f t="shared" si="134"/>
        <v>-9.094947017729282E-13</v>
      </c>
      <c r="O411" s="44">
        <f t="shared" si="134"/>
        <v>0</v>
      </c>
      <c r="P411" s="44">
        <f t="shared" si="134"/>
        <v>0</v>
      </c>
      <c r="Q411" s="44">
        <f t="shared" si="134"/>
        <v>0</v>
      </c>
      <c r="R411" s="44">
        <f t="shared" si="134"/>
        <v>0</v>
      </c>
      <c r="S411" s="44">
        <f t="shared" si="134"/>
        <v>0</v>
      </c>
    </row>
    <row r="412" spans="1:19" ht="13.5" thickBot="1">
      <c r="A412" s="29">
        <f>A399</f>
        <v>27</v>
      </c>
      <c r="B412" s="49" t="str">
        <f>B399</f>
        <v>Регионално депо Плевен</v>
      </c>
      <c r="C412" s="30" t="str">
        <f>C399</f>
        <v>Долни Дъбник</v>
      </c>
      <c r="D412" s="31"/>
      <c r="E412" s="52">
        <f>SUM(SUM(E398:E410))</f>
        <v>4590.752000000001</v>
      </c>
      <c r="F412" s="30">
        <v>2.63</v>
      </c>
      <c r="G412" s="29"/>
      <c r="H412" s="44">
        <f>SUM(H398:H410)</f>
        <v>12073.67</v>
      </c>
      <c r="I412" s="44">
        <f>SUM(I398:I410)</f>
        <v>194283.07</v>
      </c>
      <c r="J412" s="44">
        <f aca="true" t="shared" si="135" ref="J412:S412">SUM(J398:J410)</f>
        <v>12073.677459999999</v>
      </c>
      <c r="K412" s="44">
        <f t="shared" si="135"/>
        <v>194283.06999999998</v>
      </c>
      <c r="L412" s="44">
        <f t="shared" si="135"/>
        <v>206356.74745999996</v>
      </c>
      <c r="M412" s="44">
        <f t="shared" si="135"/>
        <v>0.011059999999559977</v>
      </c>
      <c r="N412" s="44">
        <f t="shared" si="135"/>
        <v>-9.094947017729282E-13</v>
      </c>
      <c r="O412" s="44">
        <f t="shared" si="135"/>
        <v>0</v>
      </c>
      <c r="P412" s="44">
        <f t="shared" si="135"/>
        <v>0</v>
      </c>
      <c r="Q412" s="44">
        <f t="shared" si="135"/>
        <v>0</v>
      </c>
      <c r="R412" s="44">
        <f t="shared" si="135"/>
        <v>0</v>
      </c>
      <c r="S412" s="44">
        <f t="shared" si="135"/>
        <v>0</v>
      </c>
    </row>
    <row r="413" spans="1:19" ht="27" thickBot="1">
      <c r="A413" s="36"/>
      <c r="B413" s="53" t="s">
        <v>81</v>
      </c>
      <c r="C413" s="37"/>
      <c r="D413" s="38"/>
      <c r="E413" s="56">
        <v>2970.17</v>
      </c>
      <c r="F413" s="37"/>
      <c r="G413" s="39"/>
      <c r="H413" s="56">
        <v>7811.54</v>
      </c>
      <c r="I413" s="57">
        <v>117503.2</v>
      </c>
      <c r="J413" s="54">
        <v>7811.54</v>
      </c>
      <c r="K413" s="55">
        <v>117503.2</v>
      </c>
      <c r="L413" s="54">
        <v>125314.74</v>
      </c>
      <c r="M413" s="47"/>
      <c r="N413" s="47"/>
      <c r="O413" s="41"/>
      <c r="P413" s="42"/>
      <c r="Q413" s="42"/>
      <c r="R413" s="42"/>
      <c r="S413" s="42"/>
    </row>
    <row r="414" spans="1:19" ht="13.5" thickBot="1">
      <c r="A414" s="104">
        <v>28</v>
      </c>
      <c r="B414" s="107" t="s">
        <v>58</v>
      </c>
      <c r="C414" s="110" t="s">
        <v>66</v>
      </c>
      <c r="D414" s="11" t="s">
        <v>13</v>
      </c>
      <c r="E414" s="48">
        <v>242.68</v>
      </c>
      <c r="F414" s="113">
        <v>2.63</v>
      </c>
      <c r="G414" s="96">
        <v>45</v>
      </c>
      <c r="H414" s="14">
        <v>638.25</v>
      </c>
      <c r="I414" s="15">
        <v>10920.6</v>
      </c>
      <c r="J414" s="12">
        <f>(E414*F414)</f>
        <v>638.2484</v>
      </c>
      <c r="K414" s="13">
        <f>SUM(G414*E414)</f>
        <v>10920.6</v>
      </c>
      <c r="L414" s="12">
        <f>SUM(J414,K414)</f>
        <v>11558.8484</v>
      </c>
      <c r="M414" s="17">
        <f aca="true" t="shared" si="136" ref="M414:M419">SUM(J414-H414)</f>
        <v>-0.0016000000000531145</v>
      </c>
      <c r="N414" s="16">
        <f aca="true" t="shared" si="137" ref="N414:N419">SUM(K414-I414)</f>
        <v>0</v>
      </c>
      <c r="O414" s="16"/>
      <c r="P414" s="16"/>
      <c r="Q414" s="99"/>
      <c r="R414" s="16"/>
      <c r="S414" s="17"/>
    </row>
    <row r="415" spans="1:19" ht="13.5" thickBot="1">
      <c r="A415" s="105"/>
      <c r="B415" s="108"/>
      <c r="C415" s="111"/>
      <c r="D415" s="11" t="s">
        <v>14</v>
      </c>
      <c r="E415" s="48">
        <v>163.44</v>
      </c>
      <c r="F415" s="114"/>
      <c r="G415" s="97"/>
      <c r="H415" s="18">
        <v>429.85</v>
      </c>
      <c r="I415" s="19">
        <v>7354.8</v>
      </c>
      <c r="J415" s="16">
        <f>(E415*F414)</f>
        <v>429.8472</v>
      </c>
      <c r="K415" s="17">
        <f>SUM(E415*G414)</f>
        <v>7354.8</v>
      </c>
      <c r="L415" s="16">
        <f>SUM(J415,K415)</f>
        <v>7784.6472</v>
      </c>
      <c r="M415" s="17">
        <f t="shared" si="136"/>
        <v>-0.002800000000036107</v>
      </c>
      <c r="N415" s="16">
        <f t="shared" si="137"/>
        <v>0</v>
      </c>
      <c r="O415" s="16"/>
      <c r="P415" s="16"/>
      <c r="Q415" s="100"/>
      <c r="R415" s="16"/>
      <c r="S415" s="17"/>
    </row>
    <row r="416" spans="1:19" ht="13.5" thickBot="1">
      <c r="A416" s="105"/>
      <c r="B416" s="108"/>
      <c r="C416" s="111"/>
      <c r="D416" s="11" t="s">
        <v>15</v>
      </c>
      <c r="E416" s="48">
        <v>227.768</v>
      </c>
      <c r="F416" s="114"/>
      <c r="G416" s="97"/>
      <c r="H416" s="18">
        <v>599.03</v>
      </c>
      <c r="I416" s="19">
        <v>10249.56</v>
      </c>
      <c r="J416" s="16">
        <f>(E416*F414)</f>
        <v>599.0298399999999</v>
      </c>
      <c r="K416" s="17">
        <f>SUM(E416*G414)</f>
        <v>10249.56</v>
      </c>
      <c r="L416" s="16">
        <f aca="true" t="shared" si="138" ref="L416:L424">SUM(J416,K416)</f>
        <v>10848.589839999999</v>
      </c>
      <c r="M416" s="17">
        <f t="shared" si="136"/>
        <v>-0.00016000000005078618</v>
      </c>
      <c r="N416" s="16">
        <f t="shared" si="137"/>
        <v>0</v>
      </c>
      <c r="O416" s="16"/>
      <c r="P416" s="16"/>
      <c r="Q416" s="100"/>
      <c r="R416" s="16"/>
      <c r="S416" s="17"/>
    </row>
    <row r="417" spans="1:19" ht="13.5" thickBot="1">
      <c r="A417" s="105"/>
      <c r="B417" s="108"/>
      <c r="C417" s="111"/>
      <c r="D417" s="11" t="s">
        <v>16</v>
      </c>
      <c r="E417" s="48">
        <v>287.24</v>
      </c>
      <c r="F417" s="114"/>
      <c r="G417" s="97"/>
      <c r="H417" s="18">
        <v>755.44</v>
      </c>
      <c r="I417" s="19">
        <v>12925.8</v>
      </c>
      <c r="J417" s="16">
        <f>(E417*F414)</f>
        <v>755.4412</v>
      </c>
      <c r="K417" s="17">
        <f>SUM(E417*G414)</f>
        <v>12925.800000000001</v>
      </c>
      <c r="L417" s="16">
        <f t="shared" si="138"/>
        <v>13681.2412</v>
      </c>
      <c r="M417" s="17">
        <f t="shared" si="136"/>
        <v>0.001199999999926149</v>
      </c>
      <c r="N417" s="16">
        <f t="shared" si="137"/>
        <v>1.8189894035458565E-12</v>
      </c>
      <c r="O417" s="16"/>
      <c r="P417" s="16"/>
      <c r="Q417" s="100"/>
      <c r="R417" s="16"/>
      <c r="S417" s="17"/>
    </row>
    <row r="418" spans="1:19" ht="13.5" thickBot="1">
      <c r="A418" s="105"/>
      <c r="B418" s="108"/>
      <c r="C418" s="111"/>
      <c r="D418" s="11" t="s">
        <v>17</v>
      </c>
      <c r="E418" s="48">
        <v>276.33</v>
      </c>
      <c r="F418" s="114"/>
      <c r="G418" s="97"/>
      <c r="H418" s="18">
        <v>726.75</v>
      </c>
      <c r="I418" s="19">
        <v>12434.85</v>
      </c>
      <c r="J418" s="16">
        <f>(E418*F414)</f>
        <v>726.7479</v>
      </c>
      <c r="K418" s="17">
        <f>SUM(E418*G414)</f>
        <v>12434.849999999999</v>
      </c>
      <c r="L418" s="16">
        <f t="shared" si="138"/>
        <v>13161.597899999999</v>
      </c>
      <c r="M418" s="17">
        <f t="shared" si="136"/>
        <v>-0.002100000000041291</v>
      </c>
      <c r="N418" s="16">
        <f t="shared" si="137"/>
        <v>-1.8189894035458565E-12</v>
      </c>
      <c r="O418" s="16"/>
      <c r="P418" s="16"/>
      <c r="Q418" s="100"/>
      <c r="R418" s="16"/>
      <c r="S418" s="17"/>
    </row>
    <row r="419" spans="1:19" ht="13.5" thickBot="1">
      <c r="A419" s="105"/>
      <c r="B419" s="109"/>
      <c r="C419" s="111"/>
      <c r="D419" s="11" t="s">
        <v>18</v>
      </c>
      <c r="E419" s="48">
        <v>232.23</v>
      </c>
      <c r="F419" s="114"/>
      <c r="G419" s="97"/>
      <c r="H419" s="18">
        <v>610.76</v>
      </c>
      <c r="I419" s="19">
        <v>10450.35</v>
      </c>
      <c r="J419" s="16">
        <f>(E419*F414)</f>
        <v>610.7648999999999</v>
      </c>
      <c r="K419" s="17">
        <f>SUM(E419*G414)</f>
        <v>10450.35</v>
      </c>
      <c r="L419" s="16">
        <f t="shared" si="138"/>
        <v>11061.1149</v>
      </c>
      <c r="M419" s="17">
        <f t="shared" si="136"/>
        <v>0.004899999999906868</v>
      </c>
      <c r="N419" s="16">
        <f t="shared" si="137"/>
        <v>0</v>
      </c>
      <c r="O419" s="16"/>
      <c r="P419" s="16"/>
      <c r="Q419" s="100"/>
      <c r="R419" s="16"/>
      <c r="S419" s="17"/>
    </row>
    <row r="420" spans="1:19" ht="13.5" thickBot="1">
      <c r="A420" s="105"/>
      <c r="B420" s="101" t="s">
        <v>42</v>
      </c>
      <c r="C420" s="111"/>
      <c r="D420" s="11" t="s">
        <v>19</v>
      </c>
      <c r="E420" s="48">
        <v>264.4</v>
      </c>
      <c r="F420" s="114"/>
      <c r="G420" s="97"/>
      <c r="H420" s="18">
        <v>695.37</v>
      </c>
      <c r="I420" s="19">
        <v>11898</v>
      </c>
      <c r="J420" s="16">
        <f>(E420*F414)</f>
        <v>695.372</v>
      </c>
      <c r="K420" s="17">
        <f>SUM(E420*G414)</f>
        <v>11897.999999999998</v>
      </c>
      <c r="L420" s="16">
        <f t="shared" si="138"/>
        <v>12593.371999999998</v>
      </c>
      <c r="M420" s="17">
        <v>0</v>
      </c>
      <c r="N420" s="16">
        <f aca="true" t="shared" si="139" ref="N420:N425">SUM(K420-I420)</f>
        <v>-1.8189894035458565E-12</v>
      </c>
      <c r="O420" s="16"/>
      <c r="P420" s="16"/>
      <c r="Q420" s="100"/>
      <c r="R420" s="16"/>
      <c r="S420" s="17"/>
    </row>
    <row r="421" spans="1:19" ht="13.5" thickBot="1">
      <c r="A421" s="105"/>
      <c r="B421" s="102"/>
      <c r="C421" s="111"/>
      <c r="D421" s="11" t="s">
        <v>20</v>
      </c>
      <c r="E421" s="48">
        <v>233.36</v>
      </c>
      <c r="F421" s="114"/>
      <c r="G421" s="97"/>
      <c r="H421" s="18">
        <v>613.74</v>
      </c>
      <c r="I421" s="19">
        <v>10501.2</v>
      </c>
      <c r="J421" s="16">
        <f>(E421*F414)</f>
        <v>613.7368</v>
      </c>
      <c r="K421" s="17">
        <f>SUM(E421*G414)</f>
        <v>10501.2</v>
      </c>
      <c r="L421" s="16">
        <f t="shared" si="138"/>
        <v>11114.936800000001</v>
      </c>
      <c r="M421" s="17">
        <f>SUM(J421-H421)</f>
        <v>-0.003199999999992542</v>
      </c>
      <c r="N421" s="16">
        <f t="shared" si="139"/>
        <v>0</v>
      </c>
      <c r="O421" s="16"/>
      <c r="P421" s="16"/>
      <c r="Q421" s="100"/>
      <c r="R421" s="16"/>
      <c r="S421" s="17"/>
    </row>
    <row r="422" spans="1:19" ht="13.5" thickBot="1">
      <c r="A422" s="105"/>
      <c r="B422" s="102"/>
      <c r="C422" s="111"/>
      <c r="D422" s="11" t="s">
        <v>21</v>
      </c>
      <c r="E422" s="48">
        <v>225.5</v>
      </c>
      <c r="F422" s="114"/>
      <c r="G422" s="97"/>
      <c r="H422" s="33">
        <v>593.07</v>
      </c>
      <c r="I422" s="34">
        <v>10147.5</v>
      </c>
      <c r="J422" s="16">
        <v>593.07</v>
      </c>
      <c r="K422" s="17">
        <f>SUM(E422*G414)</f>
        <v>10147.5</v>
      </c>
      <c r="L422" s="16">
        <f t="shared" si="138"/>
        <v>10740.57</v>
      </c>
      <c r="M422" s="17">
        <f>SUM(J422-H422)</f>
        <v>0</v>
      </c>
      <c r="N422" s="16">
        <f t="shared" si="139"/>
        <v>0</v>
      </c>
      <c r="O422" s="16"/>
      <c r="P422" s="16"/>
      <c r="Q422" s="100"/>
      <c r="R422" s="16"/>
      <c r="S422" s="17"/>
    </row>
    <row r="423" spans="1:19" ht="13.5" thickBot="1">
      <c r="A423" s="105"/>
      <c r="B423" s="102"/>
      <c r="C423" s="111"/>
      <c r="D423" s="11" t="s">
        <v>22</v>
      </c>
      <c r="E423" s="48">
        <v>271.36</v>
      </c>
      <c r="F423" s="114"/>
      <c r="G423" s="97"/>
      <c r="H423" s="18">
        <v>713.68</v>
      </c>
      <c r="I423" s="19">
        <v>12211.2</v>
      </c>
      <c r="J423" s="16">
        <f>(E423*F414)</f>
        <v>713.6768</v>
      </c>
      <c r="K423" s="17">
        <f>SUM(E423*G414)</f>
        <v>12211.2</v>
      </c>
      <c r="L423" s="16">
        <f t="shared" si="138"/>
        <v>12924.8768</v>
      </c>
      <c r="M423" s="17">
        <f>SUM(J423-H423)</f>
        <v>-0.003199999999992542</v>
      </c>
      <c r="N423" s="16">
        <f t="shared" si="139"/>
        <v>0</v>
      </c>
      <c r="O423" s="16"/>
      <c r="P423" s="16"/>
      <c r="Q423" s="100"/>
      <c r="R423" s="16"/>
      <c r="S423" s="17"/>
    </row>
    <row r="424" spans="1:19" ht="13.5" thickBot="1">
      <c r="A424" s="105"/>
      <c r="B424" s="102"/>
      <c r="C424" s="111"/>
      <c r="D424" s="11" t="s">
        <v>23</v>
      </c>
      <c r="E424" s="48">
        <v>251.1</v>
      </c>
      <c r="F424" s="114"/>
      <c r="G424" s="97"/>
      <c r="H424" s="18">
        <v>660.39</v>
      </c>
      <c r="I424" s="19">
        <v>11299.5</v>
      </c>
      <c r="J424" s="16">
        <f>(E424*F414)</f>
        <v>660.3929999999999</v>
      </c>
      <c r="K424" s="17">
        <f>SUM(E424*G414)</f>
        <v>11299.5</v>
      </c>
      <c r="L424" s="16">
        <f t="shared" si="138"/>
        <v>11959.893</v>
      </c>
      <c r="M424" s="17">
        <f>SUM(J424-H424)</f>
        <v>0.0029999999999290594</v>
      </c>
      <c r="N424" s="16">
        <f t="shared" si="139"/>
        <v>0</v>
      </c>
      <c r="O424" s="16"/>
      <c r="P424" s="16"/>
      <c r="Q424" s="100"/>
      <c r="R424" s="16"/>
      <c r="S424" s="17"/>
    </row>
    <row r="425" spans="1:19" ht="13.5" thickBot="1">
      <c r="A425" s="106"/>
      <c r="B425" s="103"/>
      <c r="C425" s="112"/>
      <c r="D425" s="28" t="s">
        <v>24</v>
      </c>
      <c r="E425" s="48">
        <v>241.67</v>
      </c>
      <c r="F425" s="115"/>
      <c r="G425" s="98"/>
      <c r="H425" s="21">
        <v>635.59</v>
      </c>
      <c r="I425" s="22">
        <v>10875.15</v>
      </c>
      <c r="J425" s="20">
        <f>SUM(E425*F414)</f>
        <v>635.5921</v>
      </c>
      <c r="K425" s="17">
        <f>SUM(E425*G414)</f>
        <v>10875.15</v>
      </c>
      <c r="L425" s="20">
        <f>SUM(J425,K425)</f>
        <v>11510.7421</v>
      </c>
      <c r="M425" s="17">
        <f>SUM(J425-H425)</f>
        <v>0.0020999999999276042</v>
      </c>
      <c r="N425" s="16">
        <f t="shared" si="139"/>
        <v>0</v>
      </c>
      <c r="O425" s="16"/>
      <c r="P425" s="16"/>
      <c r="Q425" s="100"/>
      <c r="R425" s="16"/>
      <c r="S425" s="17"/>
    </row>
    <row r="426" spans="1:19" ht="13.5" thickBot="1">
      <c r="A426" s="23"/>
      <c r="B426" s="32">
        <v>2018</v>
      </c>
      <c r="C426" s="25"/>
      <c r="D426" s="26" t="s">
        <v>25</v>
      </c>
      <c r="E426" s="52">
        <f>SUM(E414,E415,E416,E417,E418,E419,E420,E421,E422,E423,E424,E425)</f>
        <v>2917.0780000000004</v>
      </c>
      <c r="F426" s="25"/>
      <c r="G426" s="24"/>
      <c r="H426" s="44">
        <f aca="true" t="shared" si="140" ref="H426:S426">SUM(H414:H425)</f>
        <v>7671.92</v>
      </c>
      <c r="I426" s="44">
        <f t="shared" si="140"/>
        <v>131268.50999999998</v>
      </c>
      <c r="J426" s="45">
        <f t="shared" si="140"/>
        <v>7671.920139999999</v>
      </c>
      <c r="K426" s="44">
        <f t="shared" si="140"/>
        <v>131268.50999999998</v>
      </c>
      <c r="L426" s="44">
        <f t="shared" si="140"/>
        <v>138940.43013999998</v>
      </c>
      <c r="M426" s="44">
        <f t="shared" si="140"/>
        <v>-0.0018600000004767026</v>
      </c>
      <c r="N426" s="44">
        <f t="shared" si="140"/>
        <v>-1.8189894035458565E-12</v>
      </c>
      <c r="O426" s="44">
        <f t="shared" si="140"/>
        <v>0</v>
      </c>
      <c r="P426" s="44">
        <f t="shared" si="140"/>
        <v>0</v>
      </c>
      <c r="Q426" s="44">
        <f t="shared" si="140"/>
        <v>0</v>
      </c>
      <c r="R426" s="44">
        <f t="shared" si="140"/>
        <v>0</v>
      </c>
      <c r="S426" s="44">
        <f t="shared" si="140"/>
        <v>0</v>
      </c>
    </row>
    <row r="427" spans="1:19" ht="13.5" thickBot="1">
      <c r="A427" s="29">
        <f>A414</f>
        <v>28</v>
      </c>
      <c r="B427" s="49" t="str">
        <f>B414</f>
        <v>Регионално депо Плевен</v>
      </c>
      <c r="C427" s="30" t="str">
        <f>C414</f>
        <v>Долна Митрополия</v>
      </c>
      <c r="D427" s="31"/>
      <c r="E427" s="52">
        <f>SUM(SUM(E413:E425))</f>
        <v>5887.247999999999</v>
      </c>
      <c r="F427" s="30">
        <v>2.63</v>
      </c>
      <c r="G427" s="29"/>
      <c r="H427" s="44">
        <f>SUM(H413:H425)</f>
        <v>15483.460000000003</v>
      </c>
      <c r="I427" s="44">
        <f>SUM(I413:I425)</f>
        <v>248771.71000000002</v>
      </c>
      <c r="J427" s="44">
        <f aca="true" t="shared" si="141" ref="J427:S427">SUM(J413:J425)</f>
        <v>15483.460139999997</v>
      </c>
      <c r="K427" s="44">
        <f t="shared" si="141"/>
        <v>248771.71000000002</v>
      </c>
      <c r="L427" s="44">
        <f t="shared" si="141"/>
        <v>264255.17014</v>
      </c>
      <c r="M427" s="44">
        <f t="shared" si="141"/>
        <v>-0.0018600000004767026</v>
      </c>
      <c r="N427" s="44">
        <f t="shared" si="141"/>
        <v>-1.8189894035458565E-12</v>
      </c>
      <c r="O427" s="44">
        <f t="shared" si="141"/>
        <v>0</v>
      </c>
      <c r="P427" s="44">
        <f t="shared" si="141"/>
        <v>0</v>
      </c>
      <c r="Q427" s="44">
        <f t="shared" si="141"/>
        <v>0</v>
      </c>
      <c r="R427" s="44">
        <f t="shared" si="141"/>
        <v>0</v>
      </c>
      <c r="S427" s="44">
        <f t="shared" si="141"/>
        <v>0</v>
      </c>
    </row>
    <row r="428" spans="1:19" ht="27" thickBot="1">
      <c r="A428" s="36"/>
      <c r="B428" s="53" t="s">
        <v>81</v>
      </c>
      <c r="C428" s="37"/>
      <c r="D428" s="38"/>
      <c r="E428" s="46">
        <v>913.92</v>
      </c>
      <c r="F428" s="37"/>
      <c r="G428" s="39"/>
      <c r="H428" s="56">
        <v>2403.61</v>
      </c>
      <c r="I428" s="57">
        <v>36279.52</v>
      </c>
      <c r="J428" s="54">
        <v>2403.61</v>
      </c>
      <c r="K428" s="55">
        <v>36279.52</v>
      </c>
      <c r="L428" s="54">
        <v>38684.13</v>
      </c>
      <c r="M428" s="47"/>
      <c r="N428" s="47"/>
      <c r="O428" s="41"/>
      <c r="P428" s="42"/>
      <c r="Q428" s="42"/>
      <c r="R428" s="42"/>
      <c r="S428" s="42"/>
    </row>
    <row r="429" spans="1:19" ht="13.5" thickBot="1">
      <c r="A429" s="104">
        <v>29</v>
      </c>
      <c r="B429" s="107" t="s">
        <v>58</v>
      </c>
      <c r="C429" s="110" t="s">
        <v>67</v>
      </c>
      <c r="D429" s="11" t="s">
        <v>13</v>
      </c>
      <c r="E429" s="48">
        <v>85.97</v>
      </c>
      <c r="F429" s="113">
        <v>2.63</v>
      </c>
      <c r="G429" s="96">
        <v>45</v>
      </c>
      <c r="H429" s="14">
        <v>226.1</v>
      </c>
      <c r="I429" s="15">
        <v>3868.65</v>
      </c>
      <c r="J429" s="12">
        <f>(E429*F429)</f>
        <v>226.10109999999997</v>
      </c>
      <c r="K429" s="13">
        <f>SUM(G429*E429)</f>
        <v>3868.65</v>
      </c>
      <c r="L429" s="12">
        <f>SUM(J429,K429)</f>
        <v>4094.7511</v>
      </c>
      <c r="M429" s="17">
        <f aca="true" t="shared" si="142" ref="M429:M434">SUM(J429-H429)</f>
        <v>0.0010999999999796728</v>
      </c>
      <c r="N429" s="16">
        <f aca="true" t="shared" si="143" ref="N429:N434">SUM(K429-I429)</f>
        <v>0</v>
      </c>
      <c r="O429" s="16"/>
      <c r="P429" s="16"/>
      <c r="Q429" s="99"/>
      <c r="R429" s="16"/>
      <c r="S429" s="17"/>
    </row>
    <row r="430" spans="1:19" ht="13.5" thickBot="1">
      <c r="A430" s="105"/>
      <c r="B430" s="108"/>
      <c r="C430" s="111"/>
      <c r="D430" s="11" t="s">
        <v>14</v>
      </c>
      <c r="E430" s="48">
        <v>38.48</v>
      </c>
      <c r="F430" s="114"/>
      <c r="G430" s="97"/>
      <c r="H430" s="18">
        <v>101.2</v>
      </c>
      <c r="I430" s="19">
        <v>1731.6</v>
      </c>
      <c r="J430" s="16">
        <f>(E430*F429)</f>
        <v>101.20239999999998</v>
      </c>
      <c r="K430" s="17">
        <f>SUM(E430*G429)</f>
        <v>1731.6</v>
      </c>
      <c r="L430" s="16">
        <f>SUM(J430,K430)</f>
        <v>1832.8023999999998</v>
      </c>
      <c r="M430" s="17">
        <f t="shared" si="142"/>
        <v>0.0023999999999801958</v>
      </c>
      <c r="N430" s="16">
        <f t="shared" si="143"/>
        <v>0</v>
      </c>
      <c r="O430" s="16"/>
      <c r="P430" s="16"/>
      <c r="Q430" s="100"/>
      <c r="R430" s="16"/>
      <c r="S430" s="17"/>
    </row>
    <row r="431" spans="1:19" ht="13.5" thickBot="1">
      <c r="A431" s="105"/>
      <c r="B431" s="108"/>
      <c r="C431" s="111"/>
      <c r="D431" s="11" t="s">
        <v>15</v>
      </c>
      <c r="E431" s="48">
        <v>72.62</v>
      </c>
      <c r="F431" s="114"/>
      <c r="G431" s="97"/>
      <c r="H431" s="18">
        <v>190.99</v>
      </c>
      <c r="I431" s="19">
        <v>3267.9</v>
      </c>
      <c r="J431" s="16">
        <f>(E431*F429)</f>
        <v>190.9906</v>
      </c>
      <c r="K431" s="17">
        <f>SUM(E431*G429)</f>
        <v>3267.9</v>
      </c>
      <c r="L431" s="16">
        <f aca="true" t="shared" si="144" ref="L431:L439">SUM(J431,K431)</f>
        <v>3458.8906</v>
      </c>
      <c r="M431" s="17">
        <f t="shared" si="142"/>
        <v>0.0005999999999914962</v>
      </c>
      <c r="N431" s="16">
        <f t="shared" si="143"/>
        <v>0</v>
      </c>
      <c r="O431" s="16"/>
      <c r="P431" s="16"/>
      <c r="Q431" s="100"/>
      <c r="R431" s="16"/>
      <c r="S431" s="17"/>
    </row>
    <row r="432" spans="1:19" ht="13.5" thickBot="1">
      <c r="A432" s="105"/>
      <c r="B432" s="108"/>
      <c r="C432" s="111"/>
      <c r="D432" s="11" t="s">
        <v>16</v>
      </c>
      <c r="E432" s="48">
        <v>73.03</v>
      </c>
      <c r="F432" s="114"/>
      <c r="G432" s="97"/>
      <c r="H432" s="18">
        <v>192.07</v>
      </c>
      <c r="I432" s="19">
        <v>3286.35</v>
      </c>
      <c r="J432" s="16">
        <f>(E432*F429)</f>
        <v>192.06889999999999</v>
      </c>
      <c r="K432" s="17">
        <f>SUM(E432*G429)</f>
        <v>3286.35</v>
      </c>
      <c r="L432" s="16">
        <f t="shared" si="144"/>
        <v>3478.4188999999997</v>
      </c>
      <c r="M432" s="17">
        <f t="shared" si="142"/>
        <v>-0.0011000000000080945</v>
      </c>
      <c r="N432" s="16">
        <f t="shared" si="143"/>
        <v>0</v>
      </c>
      <c r="O432" s="16"/>
      <c r="P432" s="16"/>
      <c r="Q432" s="100"/>
      <c r="R432" s="16"/>
      <c r="S432" s="17"/>
    </row>
    <row r="433" spans="1:19" ht="13.5" thickBot="1">
      <c r="A433" s="105"/>
      <c r="B433" s="108"/>
      <c r="C433" s="111"/>
      <c r="D433" s="11" t="s">
        <v>17</v>
      </c>
      <c r="E433" s="48">
        <v>66.76</v>
      </c>
      <c r="F433" s="114"/>
      <c r="G433" s="97"/>
      <c r="H433" s="18">
        <v>175.58</v>
      </c>
      <c r="I433" s="19">
        <v>3004.2</v>
      </c>
      <c r="J433" s="16">
        <f>(E433*F429)</f>
        <v>175.5788</v>
      </c>
      <c r="K433" s="17">
        <f>SUM(E433*G429)</f>
        <v>3004.2000000000003</v>
      </c>
      <c r="L433" s="16">
        <f t="shared" si="144"/>
        <v>3179.7788</v>
      </c>
      <c r="M433" s="17">
        <f t="shared" si="142"/>
        <v>-0.0012000000000114142</v>
      </c>
      <c r="N433" s="16">
        <f t="shared" si="143"/>
        <v>4.547473508864641E-13</v>
      </c>
      <c r="O433" s="16"/>
      <c r="P433" s="16"/>
      <c r="Q433" s="100"/>
      <c r="R433" s="16"/>
      <c r="S433" s="17"/>
    </row>
    <row r="434" spans="1:19" ht="13.5" thickBot="1">
      <c r="A434" s="105"/>
      <c r="B434" s="109"/>
      <c r="C434" s="111"/>
      <c r="D434" s="11" t="s">
        <v>18</v>
      </c>
      <c r="E434" s="48">
        <v>51.28</v>
      </c>
      <c r="F434" s="114"/>
      <c r="G434" s="97"/>
      <c r="H434" s="18">
        <v>134.87</v>
      </c>
      <c r="I434" s="19">
        <v>2307.6</v>
      </c>
      <c r="J434" s="16">
        <f>(E434*F429)</f>
        <v>134.8664</v>
      </c>
      <c r="K434" s="17">
        <f>SUM(E434*G429)</f>
        <v>2307.6</v>
      </c>
      <c r="L434" s="16">
        <f t="shared" si="144"/>
        <v>2442.4664</v>
      </c>
      <c r="M434" s="17">
        <f t="shared" si="142"/>
        <v>-0.0036000000000058208</v>
      </c>
      <c r="N434" s="16">
        <f t="shared" si="143"/>
        <v>0</v>
      </c>
      <c r="O434" s="16"/>
      <c r="P434" s="16"/>
      <c r="Q434" s="100"/>
      <c r="R434" s="16"/>
      <c r="S434" s="17"/>
    </row>
    <row r="435" spans="1:19" ht="13.5" thickBot="1">
      <c r="A435" s="105"/>
      <c r="B435" s="101" t="s">
        <v>42</v>
      </c>
      <c r="C435" s="111"/>
      <c r="D435" s="11" t="s">
        <v>19</v>
      </c>
      <c r="E435" s="48">
        <v>37.11</v>
      </c>
      <c r="F435" s="114"/>
      <c r="G435" s="97"/>
      <c r="H435" s="18">
        <v>97.6</v>
      </c>
      <c r="I435" s="19">
        <v>1669.95</v>
      </c>
      <c r="J435" s="16">
        <f>(E435*F429)</f>
        <v>97.5993</v>
      </c>
      <c r="K435" s="17">
        <f>SUM(E435*G429)</f>
        <v>1669.95</v>
      </c>
      <c r="L435" s="16">
        <f t="shared" si="144"/>
        <v>1767.5493000000001</v>
      </c>
      <c r="M435" s="17">
        <v>0</v>
      </c>
      <c r="N435" s="16">
        <f aca="true" t="shared" si="145" ref="N435:N440">SUM(K435-I435)</f>
        <v>0</v>
      </c>
      <c r="O435" s="16"/>
      <c r="P435" s="16"/>
      <c r="Q435" s="100"/>
      <c r="R435" s="16"/>
      <c r="S435" s="17"/>
    </row>
    <row r="436" spans="1:19" ht="13.5" thickBot="1">
      <c r="A436" s="105"/>
      <c r="B436" s="102"/>
      <c r="C436" s="111"/>
      <c r="D436" s="11" t="s">
        <v>20</v>
      </c>
      <c r="E436" s="48">
        <v>60.92</v>
      </c>
      <c r="F436" s="114"/>
      <c r="G436" s="97"/>
      <c r="H436" s="18">
        <v>160.22</v>
      </c>
      <c r="I436" s="19">
        <v>2741.4</v>
      </c>
      <c r="J436" s="16">
        <f>(E436*F429)</f>
        <v>160.21959999999999</v>
      </c>
      <c r="K436" s="17">
        <f>SUM(E436*G429)</f>
        <v>2741.4</v>
      </c>
      <c r="L436" s="16">
        <f t="shared" si="144"/>
        <v>2901.6196</v>
      </c>
      <c r="M436" s="17">
        <f>SUM(J436-H436)</f>
        <v>-0.0004000000000132786</v>
      </c>
      <c r="N436" s="16">
        <f t="shared" si="145"/>
        <v>0</v>
      </c>
      <c r="O436" s="16"/>
      <c r="P436" s="16"/>
      <c r="Q436" s="100"/>
      <c r="R436" s="16"/>
      <c r="S436" s="17"/>
    </row>
    <row r="437" spans="1:19" ht="13.5" thickBot="1">
      <c r="A437" s="105"/>
      <c r="B437" s="102"/>
      <c r="C437" s="111"/>
      <c r="D437" s="11" t="s">
        <v>21</v>
      </c>
      <c r="E437" s="48">
        <v>53.56</v>
      </c>
      <c r="F437" s="114"/>
      <c r="G437" s="97"/>
      <c r="H437" s="33">
        <v>140.86</v>
      </c>
      <c r="I437" s="34">
        <v>2410.2</v>
      </c>
      <c r="J437" s="16">
        <f>(E437*F429)</f>
        <v>140.8628</v>
      </c>
      <c r="K437" s="17">
        <f>SUM(E437*G429)</f>
        <v>2410.2000000000003</v>
      </c>
      <c r="L437" s="16">
        <f t="shared" si="144"/>
        <v>2551.0628</v>
      </c>
      <c r="M437" s="17">
        <f>SUM(J437-H437)</f>
        <v>0.0027999999999792635</v>
      </c>
      <c r="N437" s="16">
        <f t="shared" si="145"/>
        <v>4.547473508864641E-13</v>
      </c>
      <c r="O437" s="16"/>
      <c r="P437" s="16"/>
      <c r="Q437" s="100"/>
      <c r="R437" s="16"/>
      <c r="S437" s="17"/>
    </row>
    <row r="438" spans="1:19" ht="13.5" thickBot="1">
      <c r="A438" s="105"/>
      <c r="B438" s="102"/>
      <c r="C438" s="111"/>
      <c r="D438" s="11" t="s">
        <v>22</v>
      </c>
      <c r="E438" s="48">
        <v>86.19</v>
      </c>
      <c r="F438" s="114"/>
      <c r="G438" s="97"/>
      <c r="H438" s="18">
        <v>226.68</v>
      </c>
      <c r="I438" s="19">
        <v>3878.55</v>
      </c>
      <c r="J438" s="16">
        <f>(E438*F429)</f>
        <v>226.6797</v>
      </c>
      <c r="K438" s="17">
        <f>SUM(E438*G429)</f>
        <v>3878.5499999999997</v>
      </c>
      <c r="L438" s="16">
        <f t="shared" si="144"/>
        <v>4105.2297</v>
      </c>
      <c r="M438" s="17">
        <f>SUM(J438-H438)</f>
        <v>-0.00030000000000995897</v>
      </c>
      <c r="N438" s="16">
        <f t="shared" si="145"/>
        <v>-4.547473508864641E-13</v>
      </c>
      <c r="O438" s="16"/>
      <c r="P438" s="16"/>
      <c r="Q438" s="100"/>
      <c r="R438" s="16"/>
      <c r="S438" s="17"/>
    </row>
    <row r="439" spans="1:19" ht="13.5" thickBot="1">
      <c r="A439" s="105"/>
      <c r="B439" s="102"/>
      <c r="C439" s="111"/>
      <c r="D439" s="11" t="s">
        <v>23</v>
      </c>
      <c r="E439" s="48">
        <v>50.8</v>
      </c>
      <c r="F439" s="114"/>
      <c r="G439" s="97"/>
      <c r="H439" s="18">
        <v>133.6</v>
      </c>
      <c r="I439" s="19">
        <v>2286</v>
      </c>
      <c r="J439" s="16">
        <f>(E439*F429)</f>
        <v>133.60399999999998</v>
      </c>
      <c r="K439" s="17">
        <f>SUM(E439*G429)</f>
        <v>2286</v>
      </c>
      <c r="L439" s="16">
        <f t="shared" si="144"/>
        <v>2419.604</v>
      </c>
      <c r="M439" s="17">
        <f>SUM(J439-H439)</f>
        <v>0.003999999999990678</v>
      </c>
      <c r="N439" s="16">
        <f t="shared" si="145"/>
        <v>0</v>
      </c>
      <c r="O439" s="16"/>
      <c r="P439" s="16"/>
      <c r="Q439" s="100"/>
      <c r="R439" s="16"/>
      <c r="S439" s="17"/>
    </row>
    <row r="440" spans="1:19" ht="13.5" thickBot="1">
      <c r="A440" s="106"/>
      <c r="B440" s="103"/>
      <c r="C440" s="112"/>
      <c r="D440" s="28" t="s">
        <v>24</v>
      </c>
      <c r="E440" s="48">
        <v>71.29</v>
      </c>
      <c r="F440" s="115"/>
      <c r="G440" s="98"/>
      <c r="H440" s="21">
        <v>187.49</v>
      </c>
      <c r="I440" s="22">
        <v>3208.05</v>
      </c>
      <c r="J440" s="20">
        <f>SUM(E440*F429)</f>
        <v>187.4927</v>
      </c>
      <c r="K440" s="17">
        <f>SUM(E440*G429)</f>
        <v>3208.05</v>
      </c>
      <c r="L440" s="20">
        <f>SUM(J440,K440)</f>
        <v>3395.5427</v>
      </c>
      <c r="M440" s="17">
        <f>SUM(J440-H440)</f>
        <v>0.0027000000000043656</v>
      </c>
      <c r="N440" s="16">
        <f t="shared" si="145"/>
        <v>0</v>
      </c>
      <c r="O440" s="16"/>
      <c r="P440" s="16"/>
      <c r="Q440" s="100"/>
      <c r="R440" s="16"/>
      <c r="S440" s="17"/>
    </row>
    <row r="441" spans="1:19" ht="13.5" thickBot="1">
      <c r="A441" s="23"/>
      <c r="B441" s="32">
        <v>2018</v>
      </c>
      <c r="C441" s="25"/>
      <c r="D441" s="26" t="s">
        <v>25</v>
      </c>
      <c r="E441" s="52">
        <f>SUM(E429,E430,E431,E432,E433,E434,E435,E436,E437,E438,E439,E440)</f>
        <v>748.01</v>
      </c>
      <c r="F441" s="25"/>
      <c r="G441" s="24"/>
      <c r="H441" s="44">
        <f aca="true" t="shared" si="146" ref="H441:S441">SUM(H429:H440)</f>
        <v>1967.2599999999998</v>
      </c>
      <c r="I441" s="44">
        <f t="shared" si="146"/>
        <v>33660.450000000004</v>
      </c>
      <c r="J441" s="45">
        <f t="shared" si="146"/>
        <v>1967.2663</v>
      </c>
      <c r="K441" s="44">
        <f t="shared" si="146"/>
        <v>33660.450000000004</v>
      </c>
      <c r="L441" s="44">
        <f t="shared" si="146"/>
        <v>35627.7163</v>
      </c>
      <c r="M441" s="44">
        <f t="shared" si="146"/>
        <v>0.0069999999998771045</v>
      </c>
      <c r="N441" s="44">
        <f t="shared" si="146"/>
        <v>4.547473508864641E-13</v>
      </c>
      <c r="O441" s="44">
        <f t="shared" si="146"/>
        <v>0</v>
      </c>
      <c r="P441" s="44">
        <f t="shared" si="146"/>
        <v>0</v>
      </c>
      <c r="Q441" s="44">
        <f t="shared" si="146"/>
        <v>0</v>
      </c>
      <c r="R441" s="44">
        <f t="shared" si="146"/>
        <v>0</v>
      </c>
      <c r="S441" s="44">
        <f t="shared" si="146"/>
        <v>0</v>
      </c>
    </row>
    <row r="442" spans="1:19" ht="13.5" thickBot="1">
      <c r="A442" s="29">
        <f>A429</f>
        <v>29</v>
      </c>
      <c r="B442" s="49" t="str">
        <f>B429</f>
        <v>Регионално депо Плевен</v>
      </c>
      <c r="C442" s="30" t="str">
        <f>C429</f>
        <v>Искър</v>
      </c>
      <c r="D442" s="31"/>
      <c r="E442" s="52">
        <f>SUM(SUM(E428:E440))</f>
        <v>1661.9299999999996</v>
      </c>
      <c r="F442" s="30">
        <v>2.63</v>
      </c>
      <c r="G442" s="29"/>
      <c r="H442" s="44">
        <f>SUM(H428:H440)</f>
        <v>4370.869999999999</v>
      </c>
      <c r="I442" s="44">
        <f>SUM(I428:I440)</f>
        <v>69939.96999999999</v>
      </c>
      <c r="J442" s="44">
        <f aca="true" t="shared" si="147" ref="J442:S442">SUM(J428:J440)</f>
        <v>4370.8763</v>
      </c>
      <c r="K442" s="44">
        <f t="shared" si="147"/>
        <v>69939.96999999999</v>
      </c>
      <c r="L442" s="44">
        <f t="shared" si="147"/>
        <v>74311.8463</v>
      </c>
      <c r="M442" s="44">
        <f t="shared" si="147"/>
        <v>0.0069999999998771045</v>
      </c>
      <c r="N442" s="44">
        <f t="shared" si="147"/>
        <v>4.547473508864641E-13</v>
      </c>
      <c r="O442" s="44">
        <f t="shared" si="147"/>
        <v>0</v>
      </c>
      <c r="P442" s="44">
        <f t="shared" si="147"/>
        <v>0</v>
      </c>
      <c r="Q442" s="44">
        <f t="shared" si="147"/>
        <v>0</v>
      </c>
      <c r="R442" s="44">
        <f t="shared" si="147"/>
        <v>0</v>
      </c>
      <c r="S442" s="44">
        <f t="shared" si="147"/>
        <v>0</v>
      </c>
    </row>
    <row r="443" spans="1:19" ht="27" thickBot="1">
      <c r="A443" s="36"/>
      <c r="B443" s="53" t="s">
        <v>81</v>
      </c>
      <c r="C443" s="37"/>
      <c r="D443" s="38"/>
      <c r="E443" s="46">
        <v>875.65</v>
      </c>
      <c r="F443" s="37"/>
      <c r="G443" s="39"/>
      <c r="H443" s="56">
        <v>2302.93</v>
      </c>
      <c r="I443" s="57">
        <v>34644.92</v>
      </c>
      <c r="J443" s="54">
        <v>2302.93</v>
      </c>
      <c r="K443" s="55">
        <v>34644.92</v>
      </c>
      <c r="L443" s="54">
        <v>36947.86</v>
      </c>
      <c r="M443" s="47"/>
      <c r="N443" s="47"/>
      <c r="O443" s="41"/>
      <c r="P443" s="42"/>
      <c r="Q443" s="42"/>
      <c r="R443" s="42"/>
      <c r="S443" s="42"/>
    </row>
    <row r="444" spans="1:19" ht="13.5" thickBot="1">
      <c r="A444" s="104">
        <v>30</v>
      </c>
      <c r="B444" s="107" t="s">
        <v>58</v>
      </c>
      <c r="C444" s="110" t="s">
        <v>68</v>
      </c>
      <c r="D444" s="11" t="s">
        <v>13</v>
      </c>
      <c r="E444" s="48">
        <v>55.2</v>
      </c>
      <c r="F444" s="113">
        <v>2.63</v>
      </c>
      <c r="G444" s="96">
        <v>45</v>
      </c>
      <c r="H444" s="14">
        <v>145.18</v>
      </c>
      <c r="I444" s="15">
        <v>2484</v>
      </c>
      <c r="J444" s="12">
        <f>(E444*F444)</f>
        <v>145.176</v>
      </c>
      <c r="K444" s="13">
        <f>SUM(G444*E444)</f>
        <v>2484</v>
      </c>
      <c r="L444" s="12">
        <f>SUM(J444,K444)</f>
        <v>2629.176</v>
      </c>
      <c r="M444" s="17">
        <f aca="true" t="shared" si="148" ref="M444:M449">SUM(J444-H444)</f>
        <v>-0.004000000000019099</v>
      </c>
      <c r="N444" s="16">
        <f aca="true" t="shared" si="149" ref="N444:N449">SUM(K444-I444)</f>
        <v>0</v>
      </c>
      <c r="O444" s="16"/>
      <c r="P444" s="16"/>
      <c r="Q444" s="99"/>
      <c r="R444" s="16"/>
      <c r="S444" s="17"/>
    </row>
    <row r="445" spans="1:19" ht="13.5" thickBot="1">
      <c r="A445" s="105"/>
      <c r="B445" s="108"/>
      <c r="C445" s="111"/>
      <c r="D445" s="11" t="s">
        <v>14</v>
      </c>
      <c r="E445" s="48">
        <v>26.96</v>
      </c>
      <c r="F445" s="114"/>
      <c r="G445" s="97"/>
      <c r="H445" s="18">
        <v>70.9</v>
      </c>
      <c r="I445" s="19">
        <v>1213.2</v>
      </c>
      <c r="J445" s="16">
        <f>(E445*F444)</f>
        <v>70.9048</v>
      </c>
      <c r="K445" s="17">
        <f>SUM(E445*G444)</f>
        <v>1213.2</v>
      </c>
      <c r="L445" s="16">
        <f>SUM(J445,K445)</f>
        <v>1284.1048</v>
      </c>
      <c r="M445" s="17">
        <f t="shared" si="148"/>
        <v>0.004799999999988813</v>
      </c>
      <c r="N445" s="16">
        <f t="shared" si="149"/>
        <v>0</v>
      </c>
      <c r="O445" s="16"/>
      <c r="P445" s="16"/>
      <c r="Q445" s="100"/>
      <c r="R445" s="16"/>
      <c r="S445" s="17"/>
    </row>
    <row r="446" spans="1:19" ht="13.5" thickBot="1">
      <c r="A446" s="105"/>
      <c r="B446" s="108"/>
      <c r="C446" s="111"/>
      <c r="D446" s="11" t="s">
        <v>15</v>
      </c>
      <c r="E446" s="48">
        <v>48.058</v>
      </c>
      <c r="F446" s="114"/>
      <c r="G446" s="97"/>
      <c r="H446" s="18">
        <v>126.39</v>
      </c>
      <c r="I446" s="19">
        <v>2162.61</v>
      </c>
      <c r="J446" s="16">
        <f>(E446*F444)</f>
        <v>126.39254</v>
      </c>
      <c r="K446" s="17">
        <f>SUM(E446*G444)</f>
        <v>2162.61</v>
      </c>
      <c r="L446" s="16">
        <f aca="true" t="shared" si="150" ref="L446:L454">SUM(J446,K446)</f>
        <v>2289.00254</v>
      </c>
      <c r="M446" s="17">
        <f t="shared" si="148"/>
        <v>0.002539999999996212</v>
      </c>
      <c r="N446" s="16">
        <f t="shared" si="149"/>
        <v>0</v>
      </c>
      <c r="O446" s="16"/>
      <c r="P446" s="16"/>
      <c r="Q446" s="100"/>
      <c r="R446" s="16"/>
      <c r="S446" s="17"/>
    </row>
    <row r="447" spans="1:19" ht="13.5" thickBot="1">
      <c r="A447" s="105"/>
      <c r="B447" s="108"/>
      <c r="C447" s="111"/>
      <c r="D447" s="11" t="s">
        <v>16</v>
      </c>
      <c r="E447" s="48">
        <v>67.11</v>
      </c>
      <c r="F447" s="114"/>
      <c r="G447" s="97"/>
      <c r="H447" s="18">
        <v>176.5</v>
      </c>
      <c r="I447" s="19">
        <v>3019.95</v>
      </c>
      <c r="J447" s="16">
        <f>(E447*F444)</f>
        <v>176.4993</v>
      </c>
      <c r="K447" s="17">
        <f>SUM(E447*G444)</f>
        <v>3019.95</v>
      </c>
      <c r="L447" s="16">
        <f t="shared" si="150"/>
        <v>3196.4492999999998</v>
      </c>
      <c r="M447" s="17">
        <f t="shared" si="148"/>
        <v>-0.0006999999999948159</v>
      </c>
      <c r="N447" s="16">
        <f t="shared" si="149"/>
        <v>0</v>
      </c>
      <c r="O447" s="16"/>
      <c r="P447" s="16"/>
      <c r="Q447" s="100"/>
      <c r="R447" s="16"/>
      <c r="S447" s="17"/>
    </row>
    <row r="448" spans="1:19" ht="13.5" thickBot="1">
      <c r="A448" s="105"/>
      <c r="B448" s="108"/>
      <c r="C448" s="111"/>
      <c r="D448" s="11" t="s">
        <v>17</v>
      </c>
      <c r="E448" s="48">
        <v>66.44</v>
      </c>
      <c r="F448" s="114"/>
      <c r="G448" s="97"/>
      <c r="H448" s="18">
        <v>174.74</v>
      </c>
      <c r="I448" s="19">
        <v>2989.8</v>
      </c>
      <c r="J448" s="16">
        <f>(E448*F444)</f>
        <v>174.73719999999997</v>
      </c>
      <c r="K448" s="17">
        <f>SUM(E448*G444)</f>
        <v>2989.7999999999997</v>
      </c>
      <c r="L448" s="16">
        <f t="shared" si="150"/>
        <v>3164.5371999999998</v>
      </c>
      <c r="M448" s="17">
        <f t="shared" si="148"/>
        <v>-0.002800000000036107</v>
      </c>
      <c r="N448" s="16">
        <f t="shared" si="149"/>
        <v>-4.547473508864641E-13</v>
      </c>
      <c r="O448" s="16"/>
      <c r="P448" s="16"/>
      <c r="Q448" s="100"/>
      <c r="R448" s="16"/>
      <c r="S448" s="17"/>
    </row>
    <row r="449" spans="1:19" ht="13.5" thickBot="1">
      <c r="A449" s="105"/>
      <c r="B449" s="109"/>
      <c r="C449" s="111"/>
      <c r="D449" s="11" t="s">
        <v>18</v>
      </c>
      <c r="E449" s="48">
        <v>49.37</v>
      </c>
      <c r="F449" s="114"/>
      <c r="G449" s="97"/>
      <c r="H449" s="18">
        <v>129.84</v>
      </c>
      <c r="I449" s="19">
        <v>2221.65</v>
      </c>
      <c r="J449" s="16">
        <f>(E449*F444)</f>
        <v>129.8431</v>
      </c>
      <c r="K449" s="17">
        <f>SUM(E449*G444)</f>
        <v>2221.65</v>
      </c>
      <c r="L449" s="16">
        <f t="shared" si="150"/>
        <v>2351.4931</v>
      </c>
      <c r="M449" s="17">
        <f t="shared" si="148"/>
        <v>0.0030999999999892225</v>
      </c>
      <c r="N449" s="16">
        <f t="shared" si="149"/>
        <v>0</v>
      </c>
      <c r="O449" s="16"/>
      <c r="P449" s="16"/>
      <c r="Q449" s="100"/>
      <c r="R449" s="16"/>
      <c r="S449" s="17"/>
    </row>
    <row r="450" spans="1:19" ht="13.5" thickBot="1">
      <c r="A450" s="105"/>
      <c r="B450" s="101" t="s">
        <v>42</v>
      </c>
      <c r="C450" s="111"/>
      <c r="D450" s="11" t="s">
        <v>19</v>
      </c>
      <c r="E450" s="48">
        <v>65.87</v>
      </c>
      <c r="F450" s="114"/>
      <c r="G450" s="97"/>
      <c r="H450" s="18">
        <v>173.24</v>
      </c>
      <c r="I450" s="19">
        <v>2964.15</v>
      </c>
      <c r="J450" s="16">
        <f>(E450*F444)</f>
        <v>173.2381</v>
      </c>
      <c r="K450" s="17">
        <f>SUM(E450*G444)</f>
        <v>2964.15</v>
      </c>
      <c r="L450" s="16">
        <f t="shared" si="150"/>
        <v>3137.3881</v>
      </c>
      <c r="M450" s="17">
        <v>0</v>
      </c>
      <c r="N450" s="16">
        <f aca="true" t="shared" si="151" ref="N450:N455">SUM(K450-I450)</f>
        <v>0</v>
      </c>
      <c r="O450" s="16"/>
      <c r="P450" s="16"/>
      <c r="Q450" s="100"/>
      <c r="R450" s="16"/>
      <c r="S450" s="17"/>
    </row>
    <row r="451" spans="1:19" ht="13.5" thickBot="1">
      <c r="A451" s="105"/>
      <c r="B451" s="102"/>
      <c r="C451" s="111"/>
      <c r="D451" s="11" t="s">
        <v>20</v>
      </c>
      <c r="E451" s="48">
        <v>65.59</v>
      </c>
      <c r="F451" s="114"/>
      <c r="G451" s="97"/>
      <c r="H451" s="18">
        <v>172.5</v>
      </c>
      <c r="I451" s="19">
        <v>2951.55</v>
      </c>
      <c r="J451" s="16">
        <f>(E451*F444)</f>
        <v>172.5017</v>
      </c>
      <c r="K451" s="17">
        <f>SUM(E451*G444)</f>
        <v>2951.55</v>
      </c>
      <c r="L451" s="16">
        <f t="shared" si="150"/>
        <v>3124.0517</v>
      </c>
      <c r="M451" s="17">
        <f>SUM(J451-H451)</f>
        <v>0.0016999999999995907</v>
      </c>
      <c r="N451" s="16">
        <f t="shared" si="151"/>
        <v>0</v>
      </c>
      <c r="O451" s="16"/>
      <c r="P451" s="16"/>
      <c r="Q451" s="100"/>
      <c r="R451" s="16"/>
      <c r="S451" s="17"/>
    </row>
    <row r="452" spans="1:19" ht="13.5" thickBot="1">
      <c r="A452" s="105"/>
      <c r="B452" s="102"/>
      <c r="C452" s="111"/>
      <c r="D452" s="11" t="s">
        <v>21</v>
      </c>
      <c r="E452" s="48">
        <v>51.64</v>
      </c>
      <c r="F452" s="114"/>
      <c r="G452" s="97"/>
      <c r="H452" s="33">
        <v>135.81</v>
      </c>
      <c r="I452" s="34">
        <v>2323.8</v>
      </c>
      <c r="J452" s="16">
        <f>(E452*F444)</f>
        <v>135.8132</v>
      </c>
      <c r="K452" s="17">
        <f>SUM(E452*G444)</f>
        <v>2323.8</v>
      </c>
      <c r="L452" s="16">
        <f t="shared" si="150"/>
        <v>2459.6132000000002</v>
      </c>
      <c r="M452" s="17">
        <f>SUM(J452-H452)</f>
        <v>0.003199999999992542</v>
      </c>
      <c r="N452" s="16">
        <f t="shared" si="151"/>
        <v>0</v>
      </c>
      <c r="O452" s="16"/>
      <c r="P452" s="16"/>
      <c r="Q452" s="100"/>
      <c r="R452" s="16"/>
      <c r="S452" s="17"/>
    </row>
    <row r="453" spans="1:19" ht="13.5" thickBot="1">
      <c r="A453" s="105"/>
      <c r="B453" s="102"/>
      <c r="C453" s="111"/>
      <c r="D453" s="11" t="s">
        <v>22</v>
      </c>
      <c r="E453" s="48">
        <v>68.75</v>
      </c>
      <c r="F453" s="114"/>
      <c r="G453" s="97"/>
      <c r="H453" s="18">
        <v>180.81</v>
      </c>
      <c r="I453" s="19">
        <v>3093.75</v>
      </c>
      <c r="J453" s="16">
        <f>(E453*F444)</f>
        <v>180.8125</v>
      </c>
      <c r="K453" s="17">
        <f>SUM(E453*G444)</f>
        <v>3093.75</v>
      </c>
      <c r="L453" s="16">
        <f t="shared" si="150"/>
        <v>3274.5625</v>
      </c>
      <c r="M453" s="17">
        <f>SUM(J453-H453)</f>
        <v>0.0024999999999977263</v>
      </c>
      <c r="N453" s="16">
        <f t="shared" si="151"/>
        <v>0</v>
      </c>
      <c r="O453" s="16"/>
      <c r="P453" s="16"/>
      <c r="Q453" s="100"/>
      <c r="R453" s="16"/>
      <c r="S453" s="17"/>
    </row>
    <row r="454" spans="1:19" ht="13.5" thickBot="1">
      <c r="A454" s="105"/>
      <c r="B454" s="102"/>
      <c r="C454" s="111"/>
      <c r="D454" s="11" t="s">
        <v>23</v>
      </c>
      <c r="E454" s="48">
        <v>65.22</v>
      </c>
      <c r="F454" s="114"/>
      <c r="G454" s="97"/>
      <c r="H454" s="18">
        <v>171.53</v>
      </c>
      <c r="I454" s="19">
        <v>2934.9</v>
      </c>
      <c r="J454" s="16">
        <f>(E454*F444)</f>
        <v>171.52859999999998</v>
      </c>
      <c r="K454" s="17">
        <f>SUM(E454*G444)</f>
        <v>2934.9</v>
      </c>
      <c r="L454" s="16">
        <f t="shared" si="150"/>
        <v>3106.4286</v>
      </c>
      <c r="M454" s="17">
        <f>SUM(J454-H454)</f>
        <v>-0.0014000000000180535</v>
      </c>
      <c r="N454" s="16">
        <f t="shared" si="151"/>
        <v>0</v>
      </c>
      <c r="O454" s="16"/>
      <c r="P454" s="16"/>
      <c r="Q454" s="100"/>
      <c r="R454" s="16"/>
      <c r="S454" s="17"/>
    </row>
    <row r="455" spans="1:19" ht="13.5" thickBot="1">
      <c r="A455" s="106"/>
      <c r="B455" s="103"/>
      <c r="C455" s="112"/>
      <c r="D455" s="28" t="s">
        <v>24</v>
      </c>
      <c r="E455" s="48">
        <v>50.02</v>
      </c>
      <c r="F455" s="115"/>
      <c r="G455" s="98"/>
      <c r="H455" s="21">
        <v>131.55</v>
      </c>
      <c r="I455" s="22">
        <v>2250.9</v>
      </c>
      <c r="J455" s="20">
        <f>SUM(E455*F444)</f>
        <v>131.5526</v>
      </c>
      <c r="K455" s="17">
        <f>SUM(E455*G444)</f>
        <v>2250.9</v>
      </c>
      <c r="L455" s="20">
        <f>SUM(J455,K455)</f>
        <v>2382.4526</v>
      </c>
      <c r="M455" s="17">
        <f>SUM(J455-H455)</f>
        <v>0.002600000000001046</v>
      </c>
      <c r="N455" s="16">
        <f t="shared" si="151"/>
        <v>0</v>
      </c>
      <c r="O455" s="16"/>
      <c r="P455" s="16"/>
      <c r="Q455" s="100"/>
      <c r="R455" s="16"/>
      <c r="S455" s="17"/>
    </row>
    <row r="456" spans="1:19" ht="13.5" thickBot="1">
      <c r="A456" s="23"/>
      <c r="B456" s="32">
        <v>2018</v>
      </c>
      <c r="C456" s="25"/>
      <c r="D456" s="26" t="s">
        <v>25</v>
      </c>
      <c r="E456" s="52">
        <f>SUM(E444,E445,E446,E447,E448,E449,E450,E451,E452,E453,E454,E455)</f>
        <v>680.228</v>
      </c>
      <c r="F456" s="25"/>
      <c r="G456" s="24"/>
      <c r="H456" s="44">
        <f aca="true" t="shared" si="152" ref="H456:S456">SUM(H444:H455)</f>
        <v>1788.9899999999998</v>
      </c>
      <c r="I456" s="44">
        <f t="shared" si="152"/>
        <v>30610.26</v>
      </c>
      <c r="J456" s="45">
        <f t="shared" si="152"/>
        <v>1788.99964</v>
      </c>
      <c r="K456" s="44">
        <f t="shared" si="152"/>
        <v>30610.26</v>
      </c>
      <c r="L456" s="44">
        <f t="shared" si="152"/>
        <v>32399.25964</v>
      </c>
      <c r="M456" s="44">
        <f t="shared" si="152"/>
        <v>0.011539999999897077</v>
      </c>
      <c r="N456" s="44">
        <f t="shared" si="152"/>
        <v>-4.547473508864641E-13</v>
      </c>
      <c r="O456" s="44">
        <f t="shared" si="152"/>
        <v>0</v>
      </c>
      <c r="P456" s="44">
        <f t="shared" si="152"/>
        <v>0</v>
      </c>
      <c r="Q456" s="44">
        <f t="shared" si="152"/>
        <v>0</v>
      </c>
      <c r="R456" s="44">
        <f t="shared" si="152"/>
        <v>0</v>
      </c>
      <c r="S456" s="44">
        <f t="shared" si="152"/>
        <v>0</v>
      </c>
    </row>
    <row r="457" spans="1:19" ht="13.5" thickBot="1">
      <c r="A457" s="29">
        <f>A444</f>
        <v>30</v>
      </c>
      <c r="B457" s="49" t="str">
        <f>B444</f>
        <v>Регионално депо Плевен</v>
      </c>
      <c r="C457" s="30" t="str">
        <f>C444</f>
        <v>Пордим</v>
      </c>
      <c r="D457" s="31"/>
      <c r="E457" s="52">
        <f>SUM(SUM(E443:E455))</f>
        <v>1555.878</v>
      </c>
      <c r="F457" s="30">
        <v>2.63</v>
      </c>
      <c r="G457" s="29"/>
      <c r="H457" s="44">
        <f>SUM(H443:H455)</f>
        <v>4091.9199999999996</v>
      </c>
      <c r="I457" s="44">
        <f>SUM(I443:I455)</f>
        <v>65255.18000000001</v>
      </c>
      <c r="J457" s="44">
        <f aca="true" t="shared" si="153" ref="J457:S457">SUM(J443:J455)</f>
        <v>4091.9296399999994</v>
      </c>
      <c r="K457" s="44">
        <f t="shared" si="153"/>
        <v>65255.18000000001</v>
      </c>
      <c r="L457" s="44">
        <f t="shared" si="153"/>
        <v>69347.11964</v>
      </c>
      <c r="M457" s="44">
        <f t="shared" si="153"/>
        <v>0.011539999999897077</v>
      </c>
      <c r="N457" s="44">
        <f t="shared" si="153"/>
        <v>-4.547473508864641E-13</v>
      </c>
      <c r="O457" s="44">
        <f t="shared" si="153"/>
        <v>0</v>
      </c>
      <c r="P457" s="44">
        <f t="shared" si="153"/>
        <v>0</v>
      </c>
      <c r="Q457" s="44">
        <f t="shared" si="153"/>
        <v>0</v>
      </c>
      <c r="R457" s="44">
        <f t="shared" si="153"/>
        <v>0</v>
      </c>
      <c r="S457" s="44">
        <f t="shared" si="153"/>
        <v>0</v>
      </c>
    </row>
    <row r="458" spans="1:19" ht="27" thickBot="1">
      <c r="A458" s="36"/>
      <c r="B458" s="53" t="s">
        <v>81</v>
      </c>
      <c r="C458" s="37"/>
      <c r="D458" s="38"/>
      <c r="E458" s="46"/>
      <c r="F458" s="37"/>
      <c r="G458" s="39"/>
      <c r="H458" s="46"/>
      <c r="I458" s="47"/>
      <c r="J458" s="37"/>
      <c r="K458" s="40"/>
      <c r="L458" s="37"/>
      <c r="M458" s="47"/>
      <c r="N458" s="47"/>
      <c r="O458" s="41"/>
      <c r="P458" s="42"/>
      <c r="Q458" s="42"/>
      <c r="R458" s="42"/>
      <c r="S458" s="42"/>
    </row>
    <row r="459" spans="1:19" ht="13.5" thickBot="1">
      <c r="A459" s="104">
        <v>31</v>
      </c>
      <c r="B459" s="107" t="s">
        <v>58</v>
      </c>
      <c r="C459" s="110" t="s">
        <v>55</v>
      </c>
      <c r="D459" s="11" t="s">
        <v>13</v>
      </c>
      <c r="E459" s="48"/>
      <c r="F459" s="113">
        <v>2.63</v>
      </c>
      <c r="G459" s="96">
        <v>45</v>
      </c>
      <c r="H459" s="14"/>
      <c r="I459" s="15"/>
      <c r="J459" s="12">
        <f>(E459*F459)</f>
        <v>0</v>
      </c>
      <c r="K459" s="13">
        <f>SUM(G459*E459)</f>
        <v>0</v>
      </c>
      <c r="L459" s="12">
        <f>SUM(J459,K459)</f>
        <v>0</v>
      </c>
      <c r="M459" s="17">
        <f aca="true" t="shared" si="154" ref="M459:M464">SUM(J459-H459)</f>
        <v>0</v>
      </c>
      <c r="N459" s="16">
        <f aca="true" t="shared" si="155" ref="N459:N464">SUM(K459-I459)</f>
        <v>0</v>
      </c>
      <c r="O459" s="16"/>
      <c r="P459" s="16"/>
      <c r="Q459" s="99"/>
      <c r="R459" s="16"/>
      <c r="S459" s="17"/>
    </row>
    <row r="460" spans="1:19" ht="13.5" thickBot="1">
      <c r="A460" s="105"/>
      <c r="B460" s="108"/>
      <c r="C460" s="111"/>
      <c r="D460" s="11" t="s">
        <v>14</v>
      </c>
      <c r="E460" s="48"/>
      <c r="F460" s="114"/>
      <c r="G460" s="97"/>
      <c r="H460" s="18"/>
      <c r="I460" s="19"/>
      <c r="J460" s="16">
        <f>(E460*F459)</f>
        <v>0</v>
      </c>
      <c r="K460" s="17">
        <f>SUM(E460*G459)</f>
        <v>0</v>
      </c>
      <c r="L460" s="16">
        <f>SUM(J460,K460)</f>
        <v>0</v>
      </c>
      <c r="M460" s="17">
        <f t="shared" si="154"/>
        <v>0</v>
      </c>
      <c r="N460" s="16" t="s">
        <v>82</v>
      </c>
      <c r="O460" s="16"/>
      <c r="P460" s="16"/>
      <c r="Q460" s="100"/>
      <c r="R460" s="16"/>
      <c r="S460" s="17"/>
    </row>
    <row r="461" spans="1:19" ht="13.5" thickBot="1">
      <c r="A461" s="105"/>
      <c r="B461" s="108"/>
      <c r="C461" s="111"/>
      <c r="D461" s="11" t="s">
        <v>15</v>
      </c>
      <c r="E461" s="48"/>
      <c r="F461" s="114"/>
      <c r="G461" s="97"/>
      <c r="H461" s="18"/>
      <c r="I461" s="19"/>
      <c r="J461" s="16">
        <f>(E461*F459)</f>
        <v>0</v>
      </c>
      <c r="K461" s="17">
        <f>SUM(E461*G459)</f>
        <v>0</v>
      </c>
      <c r="L461" s="16">
        <f aca="true" t="shared" si="156" ref="L461:L469">SUM(J461,K461)</f>
        <v>0</v>
      </c>
      <c r="M461" s="17">
        <f t="shared" si="154"/>
        <v>0</v>
      </c>
      <c r="N461" s="16">
        <f t="shared" si="155"/>
        <v>0</v>
      </c>
      <c r="O461" s="16"/>
      <c r="P461" s="16"/>
      <c r="Q461" s="100"/>
      <c r="R461" s="16"/>
      <c r="S461" s="17"/>
    </row>
    <row r="462" spans="1:19" ht="13.5" thickBot="1">
      <c r="A462" s="105"/>
      <c r="B462" s="108"/>
      <c r="C462" s="111"/>
      <c r="D462" s="11" t="s">
        <v>16</v>
      </c>
      <c r="E462" s="48"/>
      <c r="F462" s="114"/>
      <c r="G462" s="97"/>
      <c r="H462" s="18"/>
      <c r="I462" s="19"/>
      <c r="J462" s="16">
        <f>(E462*F459)</f>
        <v>0</v>
      </c>
      <c r="K462" s="17">
        <f>SUM(E462*G459)</f>
        <v>0</v>
      </c>
      <c r="L462" s="16">
        <f t="shared" si="156"/>
        <v>0</v>
      </c>
      <c r="M462" s="17">
        <f t="shared" si="154"/>
        <v>0</v>
      </c>
      <c r="N462" s="16">
        <f t="shared" si="155"/>
        <v>0</v>
      </c>
      <c r="O462" s="16"/>
      <c r="P462" s="16"/>
      <c r="Q462" s="100"/>
      <c r="R462" s="16"/>
      <c r="S462" s="17"/>
    </row>
    <row r="463" spans="1:19" ht="13.5" thickBot="1">
      <c r="A463" s="105"/>
      <c r="B463" s="108"/>
      <c r="C463" s="111"/>
      <c r="D463" s="11" t="s">
        <v>17</v>
      </c>
      <c r="E463" s="48"/>
      <c r="F463" s="114"/>
      <c r="G463" s="97"/>
      <c r="H463" s="18"/>
      <c r="I463" s="19"/>
      <c r="J463" s="16">
        <f>(E463*F459)</f>
        <v>0</v>
      </c>
      <c r="K463" s="17">
        <f>SUM(E463*G459)</f>
        <v>0</v>
      </c>
      <c r="L463" s="16">
        <f t="shared" si="156"/>
        <v>0</v>
      </c>
      <c r="M463" s="17">
        <f t="shared" si="154"/>
        <v>0</v>
      </c>
      <c r="N463" s="16">
        <f t="shared" si="155"/>
        <v>0</v>
      </c>
      <c r="O463" s="16"/>
      <c r="P463" s="16"/>
      <c r="Q463" s="100"/>
      <c r="R463" s="16"/>
      <c r="S463" s="17"/>
    </row>
    <row r="464" spans="1:19" ht="13.5" thickBot="1">
      <c r="A464" s="105"/>
      <c r="B464" s="109"/>
      <c r="C464" s="111"/>
      <c r="D464" s="11" t="s">
        <v>18</v>
      </c>
      <c r="E464" s="48"/>
      <c r="F464" s="114"/>
      <c r="G464" s="97"/>
      <c r="H464" s="18"/>
      <c r="I464" s="19"/>
      <c r="J464" s="16">
        <f>(E464*F459)</f>
        <v>0</v>
      </c>
      <c r="K464" s="17">
        <f>SUM(E464*G459)</f>
        <v>0</v>
      </c>
      <c r="L464" s="16">
        <f t="shared" si="156"/>
        <v>0</v>
      </c>
      <c r="M464" s="17">
        <f t="shared" si="154"/>
        <v>0</v>
      </c>
      <c r="N464" s="16">
        <f t="shared" si="155"/>
        <v>0</v>
      </c>
      <c r="O464" s="16"/>
      <c r="P464" s="16"/>
      <c r="Q464" s="100"/>
      <c r="R464" s="16"/>
      <c r="S464" s="17"/>
    </row>
    <row r="465" spans="1:19" ht="13.5" thickBot="1">
      <c r="A465" s="105"/>
      <c r="B465" s="101" t="s">
        <v>42</v>
      </c>
      <c r="C465" s="111"/>
      <c r="D465" s="11" t="s">
        <v>19</v>
      </c>
      <c r="E465" s="48"/>
      <c r="F465" s="114"/>
      <c r="G465" s="97"/>
      <c r="H465" s="18"/>
      <c r="I465" s="19"/>
      <c r="J465" s="16">
        <f>(E465*F459)</f>
        <v>0</v>
      </c>
      <c r="K465" s="17">
        <f>SUM(E465*G459)</f>
        <v>0</v>
      </c>
      <c r="L465" s="16">
        <f t="shared" si="156"/>
        <v>0</v>
      </c>
      <c r="M465" s="17">
        <v>0</v>
      </c>
      <c r="N465" s="16">
        <f aca="true" t="shared" si="157" ref="N465:N470">SUM(K465-I465)</f>
        <v>0</v>
      </c>
      <c r="O465" s="16"/>
      <c r="P465" s="16"/>
      <c r="Q465" s="100"/>
      <c r="R465" s="16"/>
      <c r="S465" s="17"/>
    </row>
    <row r="466" spans="1:19" ht="13.5" thickBot="1">
      <c r="A466" s="105"/>
      <c r="B466" s="102"/>
      <c r="C466" s="111"/>
      <c r="D466" s="11" t="s">
        <v>20</v>
      </c>
      <c r="E466" s="48"/>
      <c r="F466" s="114"/>
      <c r="G466" s="97"/>
      <c r="H466" s="18"/>
      <c r="I466" s="19"/>
      <c r="J466" s="16">
        <f>(E466*F459)</f>
        <v>0</v>
      </c>
      <c r="K466" s="17">
        <f>SUM(E466*G459)</f>
        <v>0</v>
      </c>
      <c r="L466" s="16">
        <f t="shared" si="156"/>
        <v>0</v>
      </c>
      <c r="M466" s="17">
        <f>SUM(J466-H466)</f>
        <v>0</v>
      </c>
      <c r="N466" s="16">
        <f t="shared" si="157"/>
        <v>0</v>
      </c>
      <c r="O466" s="16"/>
      <c r="P466" s="16"/>
      <c r="Q466" s="100"/>
      <c r="R466" s="16"/>
      <c r="S466" s="17"/>
    </row>
    <row r="467" spans="1:19" ht="13.5" thickBot="1">
      <c r="A467" s="105"/>
      <c r="B467" s="102"/>
      <c r="C467" s="111"/>
      <c r="D467" s="11" t="s">
        <v>21</v>
      </c>
      <c r="E467" s="48"/>
      <c r="F467" s="114"/>
      <c r="G467" s="97"/>
      <c r="H467" s="33"/>
      <c r="I467" s="34"/>
      <c r="J467" s="16">
        <f>(E467*F459)</f>
        <v>0</v>
      </c>
      <c r="K467" s="17">
        <f>SUM(E467*G459)</f>
        <v>0</v>
      </c>
      <c r="L467" s="16">
        <f t="shared" si="156"/>
        <v>0</v>
      </c>
      <c r="M467" s="17">
        <f>SUM(J467-H467)</f>
        <v>0</v>
      </c>
      <c r="N467" s="16">
        <f t="shared" si="157"/>
        <v>0</v>
      </c>
      <c r="O467" s="16"/>
      <c r="P467" s="16"/>
      <c r="Q467" s="100"/>
      <c r="R467" s="16"/>
      <c r="S467" s="17"/>
    </row>
    <row r="468" spans="1:19" ht="13.5" thickBot="1">
      <c r="A468" s="105"/>
      <c r="B468" s="102"/>
      <c r="C468" s="111"/>
      <c r="D468" s="11" t="s">
        <v>22</v>
      </c>
      <c r="E468" s="48"/>
      <c r="F468" s="114"/>
      <c r="G468" s="97"/>
      <c r="H468" s="18"/>
      <c r="I468" s="19"/>
      <c r="J468" s="16">
        <f>(E468*F459)</f>
        <v>0</v>
      </c>
      <c r="K468" s="17">
        <f>SUM(E468*G459)</f>
        <v>0</v>
      </c>
      <c r="L468" s="16">
        <f t="shared" si="156"/>
        <v>0</v>
      </c>
      <c r="M468" s="17">
        <f>SUM(J468-H468)</f>
        <v>0</v>
      </c>
      <c r="N468" s="16">
        <f t="shared" si="157"/>
        <v>0</v>
      </c>
      <c r="O468" s="16"/>
      <c r="P468" s="16"/>
      <c r="Q468" s="100"/>
      <c r="R468" s="16"/>
      <c r="S468" s="17"/>
    </row>
    <row r="469" spans="1:19" ht="13.5" thickBot="1">
      <c r="A469" s="105"/>
      <c r="B469" s="102"/>
      <c r="C469" s="111"/>
      <c r="D469" s="11" t="s">
        <v>23</v>
      </c>
      <c r="E469" s="48"/>
      <c r="F469" s="114"/>
      <c r="G469" s="97"/>
      <c r="H469" s="18"/>
      <c r="I469" s="19"/>
      <c r="J469" s="16">
        <f>(E469*F459)</f>
        <v>0</v>
      </c>
      <c r="K469" s="17">
        <f>SUM(E469*G459)</f>
        <v>0</v>
      </c>
      <c r="L469" s="16">
        <f t="shared" si="156"/>
        <v>0</v>
      </c>
      <c r="M469" s="17">
        <f>SUM(J469-H469)</f>
        <v>0</v>
      </c>
      <c r="N469" s="16">
        <f t="shared" si="157"/>
        <v>0</v>
      </c>
      <c r="O469" s="16"/>
      <c r="P469" s="16"/>
      <c r="Q469" s="100"/>
      <c r="R469" s="16"/>
      <c r="S469" s="17"/>
    </row>
    <row r="470" spans="1:19" ht="13.5" thickBot="1">
      <c r="A470" s="106"/>
      <c r="B470" s="103"/>
      <c r="C470" s="112"/>
      <c r="D470" s="28" t="s">
        <v>24</v>
      </c>
      <c r="E470" s="48"/>
      <c r="F470" s="115"/>
      <c r="G470" s="98"/>
      <c r="H470" s="21"/>
      <c r="I470" s="22"/>
      <c r="J470" s="20">
        <f>SUM(E470*F459)</f>
        <v>0</v>
      </c>
      <c r="K470" s="17">
        <f>SUM(E470*G459)</f>
        <v>0</v>
      </c>
      <c r="L470" s="20">
        <f>SUM(J470,K470)</f>
        <v>0</v>
      </c>
      <c r="M470" s="17">
        <f>SUM(J470-H470)</f>
        <v>0</v>
      </c>
      <c r="N470" s="16">
        <f t="shared" si="157"/>
        <v>0</v>
      </c>
      <c r="O470" s="16"/>
      <c r="P470" s="16"/>
      <c r="Q470" s="100"/>
      <c r="R470" s="16"/>
      <c r="S470" s="17"/>
    </row>
    <row r="471" spans="1:19" ht="13.5" thickBot="1">
      <c r="A471" s="23"/>
      <c r="B471" s="32">
        <v>2018</v>
      </c>
      <c r="C471" s="25"/>
      <c r="D471" s="26" t="s">
        <v>25</v>
      </c>
      <c r="E471" s="27">
        <f>SUM(E459,E460,E461,E462,E463,E464,E465,E466,E467,E468,E469,E470)</f>
        <v>0</v>
      </c>
      <c r="F471" s="25"/>
      <c r="G471" s="24"/>
      <c r="H471" s="44">
        <f aca="true" t="shared" si="158" ref="H471:S471">SUM(H459:H470)</f>
        <v>0</v>
      </c>
      <c r="I471" s="44">
        <f t="shared" si="158"/>
        <v>0</v>
      </c>
      <c r="J471" s="45">
        <f t="shared" si="158"/>
        <v>0</v>
      </c>
      <c r="K471" s="44">
        <f t="shared" si="158"/>
        <v>0</v>
      </c>
      <c r="L471" s="44">
        <f t="shared" si="158"/>
        <v>0</v>
      </c>
      <c r="M471" s="44">
        <f t="shared" si="158"/>
        <v>0</v>
      </c>
      <c r="N471" s="44">
        <f t="shared" si="158"/>
        <v>0</v>
      </c>
      <c r="O471" s="44">
        <f t="shared" si="158"/>
        <v>0</v>
      </c>
      <c r="P471" s="44">
        <f t="shared" si="158"/>
        <v>0</v>
      </c>
      <c r="Q471" s="44">
        <f t="shared" si="158"/>
        <v>0</v>
      </c>
      <c r="R471" s="44">
        <f t="shared" si="158"/>
        <v>0</v>
      </c>
      <c r="S471" s="44">
        <f t="shared" si="158"/>
        <v>0</v>
      </c>
    </row>
    <row r="472" spans="1:19" ht="13.5" thickBot="1">
      <c r="A472" s="29">
        <f>A459</f>
        <v>31</v>
      </c>
      <c r="B472" s="49" t="str">
        <f>B459</f>
        <v>Регионално депо Плевен</v>
      </c>
      <c r="C472" s="30" t="str">
        <f>C459</f>
        <v>други</v>
      </c>
      <c r="D472" s="31"/>
      <c r="E472" s="27">
        <f>SUM(SUM(E458:E470))</f>
        <v>0</v>
      </c>
      <c r="F472" s="30">
        <v>2.63</v>
      </c>
      <c r="G472" s="29"/>
      <c r="H472" s="44">
        <f>SUM(H458:H470)</f>
        <v>0</v>
      </c>
      <c r="I472" s="44">
        <f>SUM(I458:I470)</f>
        <v>0</v>
      </c>
      <c r="J472" s="44">
        <f aca="true" t="shared" si="159" ref="J472:S472">SUM(J458:J470)</f>
        <v>0</v>
      </c>
      <c r="K472" s="44">
        <f t="shared" si="159"/>
        <v>0</v>
      </c>
      <c r="L472" s="44">
        <f t="shared" si="159"/>
        <v>0</v>
      </c>
      <c r="M472" s="44">
        <f t="shared" si="159"/>
        <v>0</v>
      </c>
      <c r="N472" s="44">
        <f t="shared" si="159"/>
        <v>0</v>
      </c>
      <c r="O472" s="44">
        <f t="shared" si="159"/>
        <v>0</v>
      </c>
      <c r="P472" s="44">
        <f t="shared" si="159"/>
        <v>0</v>
      </c>
      <c r="Q472" s="44">
        <f t="shared" si="159"/>
        <v>0</v>
      </c>
      <c r="R472" s="44">
        <f t="shared" si="159"/>
        <v>0</v>
      </c>
      <c r="S472" s="44">
        <f t="shared" si="159"/>
        <v>0</v>
      </c>
    </row>
  </sheetData>
  <sheetProtection/>
  <mergeCells count="235">
    <mergeCell ref="G384:G395"/>
    <mergeCell ref="Q384:Q395"/>
    <mergeCell ref="B390:B395"/>
    <mergeCell ref="A369:A380"/>
    <mergeCell ref="B369:B374"/>
    <mergeCell ref="A384:A395"/>
    <mergeCell ref="B384:B389"/>
    <mergeCell ref="C384:C395"/>
    <mergeCell ref="F384:F395"/>
    <mergeCell ref="F369:F380"/>
    <mergeCell ref="G369:G380"/>
    <mergeCell ref="Q369:Q380"/>
    <mergeCell ref="B1:R1"/>
    <mergeCell ref="B375:B380"/>
    <mergeCell ref="F354:F365"/>
    <mergeCell ref="G354:G365"/>
    <mergeCell ref="Q354:Q365"/>
    <mergeCell ref="G339:G350"/>
    <mergeCell ref="Q339:Q350"/>
    <mergeCell ref="G324:G335"/>
    <mergeCell ref="A354:A365"/>
    <mergeCell ref="B354:B359"/>
    <mergeCell ref="C354:C365"/>
    <mergeCell ref="C369:C380"/>
    <mergeCell ref="B360:B365"/>
    <mergeCell ref="F324:F335"/>
    <mergeCell ref="A339:A350"/>
    <mergeCell ref="B339:B344"/>
    <mergeCell ref="C339:C350"/>
    <mergeCell ref="F339:F350"/>
    <mergeCell ref="B345:B350"/>
    <mergeCell ref="B324:B329"/>
    <mergeCell ref="C324:C335"/>
    <mergeCell ref="Q324:Q335"/>
    <mergeCell ref="B330:B335"/>
    <mergeCell ref="A309:A320"/>
    <mergeCell ref="B309:B314"/>
    <mergeCell ref="C309:C320"/>
    <mergeCell ref="F309:F320"/>
    <mergeCell ref="G309:G320"/>
    <mergeCell ref="Q309:Q320"/>
    <mergeCell ref="B315:B320"/>
    <mergeCell ref="A324:A335"/>
    <mergeCell ref="A294:A305"/>
    <mergeCell ref="B294:B299"/>
    <mergeCell ref="C294:C305"/>
    <mergeCell ref="F294:F305"/>
    <mergeCell ref="G294:G305"/>
    <mergeCell ref="Q294:Q305"/>
    <mergeCell ref="B300:B305"/>
    <mergeCell ref="F279:F290"/>
    <mergeCell ref="F264:F275"/>
    <mergeCell ref="G264:G275"/>
    <mergeCell ref="Q264:Q275"/>
    <mergeCell ref="A279:A290"/>
    <mergeCell ref="B279:B284"/>
    <mergeCell ref="C279:C290"/>
    <mergeCell ref="Q279:Q290"/>
    <mergeCell ref="B285:B290"/>
    <mergeCell ref="G279:G290"/>
    <mergeCell ref="Q234:Q245"/>
    <mergeCell ref="B240:B245"/>
    <mergeCell ref="A219:A230"/>
    <mergeCell ref="B219:B224"/>
    <mergeCell ref="B234:B239"/>
    <mergeCell ref="C234:C245"/>
    <mergeCell ref="F234:F245"/>
    <mergeCell ref="G234:G245"/>
    <mergeCell ref="A174:A185"/>
    <mergeCell ref="B195:B200"/>
    <mergeCell ref="A204:A215"/>
    <mergeCell ref="B204:B209"/>
    <mergeCell ref="A189:A200"/>
    <mergeCell ref="B189:B194"/>
    <mergeCell ref="A159:A170"/>
    <mergeCell ref="B159:B164"/>
    <mergeCell ref="C159:C170"/>
    <mergeCell ref="F159:F170"/>
    <mergeCell ref="B165:B170"/>
    <mergeCell ref="B150:B155"/>
    <mergeCell ref="G159:G170"/>
    <mergeCell ref="Q159:Q170"/>
    <mergeCell ref="Q204:Q215"/>
    <mergeCell ref="B210:B215"/>
    <mergeCell ref="Q174:Q185"/>
    <mergeCell ref="B180:B185"/>
    <mergeCell ref="Q189:Q200"/>
    <mergeCell ref="G174:G185"/>
    <mergeCell ref="C189:C200"/>
    <mergeCell ref="C114:C125"/>
    <mergeCell ref="F114:F125"/>
    <mergeCell ref="Q84:Q95"/>
    <mergeCell ref="G204:G215"/>
    <mergeCell ref="Q144:Q155"/>
    <mergeCell ref="F189:F200"/>
    <mergeCell ref="C204:C215"/>
    <mergeCell ref="L3:L6"/>
    <mergeCell ref="Q99:Q110"/>
    <mergeCell ref="B105:B110"/>
    <mergeCell ref="B30:B35"/>
    <mergeCell ref="B45:B50"/>
    <mergeCell ref="B75:B80"/>
    <mergeCell ref="B84:B89"/>
    <mergeCell ref="G69:G80"/>
    <mergeCell ref="Q69:Q80"/>
    <mergeCell ref="G39:G50"/>
    <mergeCell ref="H3:I5"/>
    <mergeCell ref="Q3:Q6"/>
    <mergeCell ref="C9:C20"/>
    <mergeCell ref="F9:F20"/>
    <mergeCell ref="G9:G20"/>
    <mergeCell ref="M3:M6"/>
    <mergeCell ref="N3:N6"/>
    <mergeCell ref="F3:G5"/>
    <mergeCell ref="J3:J6"/>
    <mergeCell ref="K3:K6"/>
    <mergeCell ref="A39:A50"/>
    <mergeCell ref="B39:B44"/>
    <mergeCell ref="C39:C50"/>
    <mergeCell ref="F39:F50"/>
    <mergeCell ref="A24:A35"/>
    <mergeCell ref="A9:A20"/>
    <mergeCell ref="B9:B14"/>
    <mergeCell ref="S3:S6"/>
    <mergeCell ref="P3:P6"/>
    <mergeCell ref="B15:B20"/>
    <mergeCell ref="B24:B29"/>
    <mergeCell ref="C24:C35"/>
    <mergeCell ref="F24:F35"/>
    <mergeCell ref="R3:R6"/>
    <mergeCell ref="G54:G65"/>
    <mergeCell ref="Q54:Q65"/>
    <mergeCell ref="B60:B65"/>
    <mergeCell ref="Q9:Q20"/>
    <mergeCell ref="Q39:Q50"/>
    <mergeCell ref="Q24:Q35"/>
    <mergeCell ref="A54:A65"/>
    <mergeCell ref="B54:B59"/>
    <mergeCell ref="C54:C65"/>
    <mergeCell ref="F54:F65"/>
    <mergeCell ref="A129:A140"/>
    <mergeCell ref="B90:B95"/>
    <mergeCell ref="A144:A155"/>
    <mergeCell ref="B144:B149"/>
    <mergeCell ref="B135:B140"/>
    <mergeCell ref="A114:A125"/>
    <mergeCell ref="B99:B104"/>
    <mergeCell ref="B114:B119"/>
    <mergeCell ref="A99:A110"/>
    <mergeCell ref="A84:A95"/>
    <mergeCell ref="B174:B179"/>
    <mergeCell ref="C174:C185"/>
    <mergeCell ref="F174:F185"/>
    <mergeCell ref="C99:C110"/>
    <mergeCell ref="F99:F110"/>
    <mergeCell ref="F144:F155"/>
    <mergeCell ref="C144:C155"/>
    <mergeCell ref="B120:B125"/>
    <mergeCell ref="B129:B134"/>
    <mergeCell ref="C129:C140"/>
    <mergeCell ref="C2:D2"/>
    <mergeCell ref="C84:C95"/>
    <mergeCell ref="F84:F95"/>
    <mergeCell ref="A3:A6"/>
    <mergeCell ref="B3:B6"/>
    <mergeCell ref="C3:C6"/>
    <mergeCell ref="D3:E5"/>
    <mergeCell ref="A69:A80"/>
    <mergeCell ref="B69:B74"/>
    <mergeCell ref="C69:C80"/>
    <mergeCell ref="F69:F80"/>
    <mergeCell ref="O3:O6"/>
    <mergeCell ref="C219:C230"/>
    <mergeCell ref="F219:F230"/>
    <mergeCell ref="G219:G230"/>
    <mergeCell ref="G114:G125"/>
    <mergeCell ref="G24:G35"/>
    <mergeCell ref="G144:G155"/>
    <mergeCell ref="G189:G200"/>
    <mergeCell ref="F204:F215"/>
    <mergeCell ref="B225:B230"/>
    <mergeCell ref="A399:A410"/>
    <mergeCell ref="B399:B404"/>
    <mergeCell ref="C399:C410"/>
    <mergeCell ref="B255:B260"/>
    <mergeCell ref="A264:A275"/>
    <mergeCell ref="B264:B269"/>
    <mergeCell ref="C264:C275"/>
    <mergeCell ref="B270:B275"/>
    <mergeCell ref="A234:A245"/>
    <mergeCell ref="F249:F260"/>
    <mergeCell ref="G249:G260"/>
    <mergeCell ref="Q249:Q260"/>
    <mergeCell ref="G84:G95"/>
    <mergeCell ref="G99:G110"/>
    <mergeCell ref="Q114:Q125"/>
    <mergeCell ref="F129:F140"/>
    <mergeCell ref="G129:G140"/>
    <mergeCell ref="Q129:Q140"/>
    <mergeCell ref="Q219:Q230"/>
    <mergeCell ref="G414:G425"/>
    <mergeCell ref="Q414:Q425"/>
    <mergeCell ref="B420:B425"/>
    <mergeCell ref="A249:A260"/>
    <mergeCell ref="F399:F410"/>
    <mergeCell ref="G399:G410"/>
    <mergeCell ref="Q399:Q410"/>
    <mergeCell ref="B405:B410"/>
    <mergeCell ref="B249:B254"/>
    <mergeCell ref="C249:C260"/>
    <mergeCell ref="A414:A425"/>
    <mergeCell ref="B414:B419"/>
    <mergeCell ref="C414:C425"/>
    <mergeCell ref="F414:F425"/>
    <mergeCell ref="G444:G455"/>
    <mergeCell ref="Q444:Q455"/>
    <mergeCell ref="B450:B455"/>
    <mergeCell ref="A429:A440"/>
    <mergeCell ref="B429:B434"/>
    <mergeCell ref="C429:C440"/>
    <mergeCell ref="F429:F440"/>
    <mergeCell ref="G429:G440"/>
    <mergeCell ref="Q429:Q440"/>
    <mergeCell ref="B435:B440"/>
    <mergeCell ref="A444:A455"/>
    <mergeCell ref="B444:B449"/>
    <mergeCell ref="C444:C455"/>
    <mergeCell ref="F444:F455"/>
    <mergeCell ref="G459:G470"/>
    <mergeCell ref="Q459:Q470"/>
    <mergeCell ref="B465:B470"/>
    <mergeCell ref="A459:A470"/>
    <mergeCell ref="B459:B464"/>
    <mergeCell ref="C459:C470"/>
    <mergeCell ref="F459:F470"/>
  </mergeCells>
  <printOptions/>
  <pageMargins left="0.7086614173228347" right="0.7086614173228347" top="0.7480314960629921" bottom="0.7480314960629921" header="0.31496062992125984" footer="0.31496062992125984"/>
  <pageSetup fitToWidth="0" horizontalDpi="600" verticalDpi="600" orientation="landscape" paperSize="9" scale="64" r:id="rId1"/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U38"/>
  <sheetViews>
    <sheetView zoomScalePageLayoutView="0" workbookViewId="0" topLeftCell="E1">
      <selection activeCell="E2" sqref="E2:U2"/>
    </sheetView>
  </sheetViews>
  <sheetFormatPr defaultColWidth="9.140625" defaultRowHeight="12.75"/>
  <cols>
    <col min="2" max="2" width="12.57421875" style="0" customWidth="1"/>
    <col min="3" max="3" width="14.28125" style="0" customWidth="1"/>
    <col min="4" max="4" width="7.7109375" style="0" customWidth="1"/>
    <col min="5" max="5" width="10.7109375" style="0" customWidth="1"/>
    <col min="7" max="7" width="7.8515625" style="0" customWidth="1"/>
    <col min="8" max="8" width="11.00390625" style="0" customWidth="1"/>
    <col min="9" max="9" width="12.00390625" style="0" customWidth="1"/>
    <col min="10" max="10" width="10.7109375" style="0" customWidth="1"/>
    <col min="11" max="11" width="11.57421875" style="0" customWidth="1"/>
    <col min="12" max="12" width="11.421875" style="0" customWidth="1"/>
    <col min="14" max="14" width="12.00390625" style="0" customWidth="1"/>
  </cols>
  <sheetData>
    <row r="1" ht="13.5" thickBot="1"/>
    <row r="2" spans="1:21" ht="48" customHeight="1" thickBot="1">
      <c r="A2" s="1"/>
      <c r="B2" s="2" t="s">
        <v>0</v>
      </c>
      <c r="C2" s="125" t="s">
        <v>26</v>
      </c>
      <c r="D2" s="126"/>
      <c r="E2" s="176" t="s">
        <v>75</v>
      </c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8"/>
    </row>
    <row r="3" spans="1:19" ht="12.75" customHeight="1">
      <c r="A3" s="107" t="s">
        <v>1</v>
      </c>
      <c r="B3" s="107" t="s">
        <v>2</v>
      </c>
      <c r="C3" s="131" t="s">
        <v>3</v>
      </c>
      <c r="D3" s="134" t="s">
        <v>4</v>
      </c>
      <c r="E3" s="135"/>
      <c r="F3" s="160" t="s">
        <v>5</v>
      </c>
      <c r="G3" s="161"/>
      <c r="H3" s="149" t="s">
        <v>35</v>
      </c>
      <c r="I3" s="150"/>
      <c r="J3" s="166" t="s">
        <v>6</v>
      </c>
      <c r="K3" s="169" t="s">
        <v>7</v>
      </c>
      <c r="L3" s="172" t="s">
        <v>8</v>
      </c>
      <c r="M3" s="155" t="s">
        <v>36</v>
      </c>
      <c r="N3" s="155" t="s">
        <v>37</v>
      </c>
      <c r="O3" s="119" t="s">
        <v>28</v>
      </c>
      <c r="P3" s="119" t="s">
        <v>29</v>
      </c>
      <c r="Q3" s="119" t="s">
        <v>30</v>
      </c>
      <c r="R3" s="119" t="s">
        <v>31</v>
      </c>
      <c r="S3" s="119" t="s">
        <v>32</v>
      </c>
    </row>
    <row r="4" spans="1:19" ht="12.75">
      <c r="A4" s="108"/>
      <c r="B4" s="102"/>
      <c r="C4" s="132"/>
      <c r="D4" s="136"/>
      <c r="E4" s="137"/>
      <c r="F4" s="162"/>
      <c r="G4" s="163"/>
      <c r="H4" s="151"/>
      <c r="I4" s="152"/>
      <c r="J4" s="167"/>
      <c r="K4" s="170"/>
      <c r="L4" s="173"/>
      <c r="M4" s="156"/>
      <c r="N4" s="158"/>
      <c r="O4" s="120"/>
      <c r="P4" s="120"/>
      <c r="Q4" s="120"/>
      <c r="R4" s="120"/>
      <c r="S4" s="120"/>
    </row>
    <row r="5" spans="1:19" ht="13.5" customHeight="1" thickBot="1">
      <c r="A5" s="108"/>
      <c r="B5" s="102"/>
      <c r="C5" s="132"/>
      <c r="D5" s="138"/>
      <c r="E5" s="139"/>
      <c r="F5" s="164"/>
      <c r="G5" s="165"/>
      <c r="H5" s="153"/>
      <c r="I5" s="154"/>
      <c r="J5" s="167"/>
      <c r="K5" s="170"/>
      <c r="L5" s="173"/>
      <c r="M5" s="156"/>
      <c r="N5" s="158"/>
      <c r="O5" s="120"/>
      <c r="P5" s="120"/>
      <c r="Q5" s="120"/>
      <c r="R5" s="120"/>
      <c r="S5" s="120"/>
    </row>
    <row r="6" spans="1:19" ht="45" customHeight="1" thickBot="1">
      <c r="A6" s="130"/>
      <c r="B6" s="103"/>
      <c r="C6" s="133"/>
      <c r="D6" s="6" t="s">
        <v>9</v>
      </c>
      <c r="E6" s="7" t="s">
        <v>10</v>
      </c>
      <c r="F6" s="8" t="s">
        <v>11</v>
      </c>
      <c r="G6" s="43" t="s">
        <v>12</v>
      </c>
      <c r="H6" s="8" t="s">
        <v>33</v>
      </c>
      <c r="I6" s="43" t="s">
        <v>34</v>
      </c>
      <c r="J6" s="168"/>
      <c r="K6" s="171"/>
      <c r="L6" s="174"/>
      <c r="M6" s="157"/>
      <c r="N6" s="159"/>
      <c r="O6" s="121"/>
      <c r="P6" s="121"/>
      <c r="Q6" s="121"/>
      <c r="R6" s="121"/>
      <c r="S6" s="121"/>
    </row>
    <row r="7" spans="1:19" ht="13.5" thickBot="1">
      <c r="A7" s="9">
        <v>1</v>
      </c>
      <c r="B7" s="10">
        <v>2</v>
      </c>
      <c r="C7" s="10">
        <v>3</v>
      </c>
      <c r="D7" s="10">
        <v>4</v>
      </c>
      <c r="E7" s="10">
        <v>5</v>
      </c>
      <c r="F7" s="9">
        <v>6</v>
      </c>
      <c r="G7" s="10">
        <v>7</v>
      </c>
      <c r="H7" s="10">
        <v>8</v>
      </c>
      <c r="I7" s="10">
        <v>9</v>
      </c>
      <c r="J7" s="10">
        <v>10</v>
      </c>
      <c r="K7" s="9">
        <v>11</v>
      </c>
      <c r="L7" s="10">
        <v>12</v>
      </c>
      <c r="M7" s="10">
        <v>13</v>
      </c>
      <c r="N7" s="10">
        <v>14</v>
      </c>
      <c r="O7" s="9">
        <v>15</v>
      </c>
      <c r="P7" s="10">
        <v>16</v>
      </c>
      <c r="Q7" s="10">
        <v>17</v>
      </c>
      <c r="R7" s="10">
        <v>18</v>
      </c>
      <c r="S7" s="9">
        <v>19</v>
      </c>
    </row>
    <row r="8" spans="1:19" s="65" customFormat="1" ht="54.75" customHeight="1" thickBot="1">
      <c r="A8" s="62">
        <f>Плевен!A22</f>
        <v>1</v>
      </c>
      <c r="B8" s="63" t="str">
        <f>Плевен!B22</f>
        <v>Регионално депо Троян Априлци - общо</v>
      </c>
      <c r="C8" s="63" t="str">
        <f>Плевен!C22</f>
        <v>Троян  Априлци </v>
      </c>
      <c r="D8" s="64">
        <f>Плевен!D22</f>
        <v>0</v>
      </c>
      <c r="E8" s="64">
        <f>Плевен!E22</f>
        <v>72083.92</v>
      </c>
      <c r="F8" s="64">
        <f>Плевен!F22</f>
        <v>2.93</v>
      </c>
      <c r="G8" s="64">
        <f>Плевен!G22</f>
        <v>0</v>
      </c>
      <c r="H8" s="64">
        <f>Плевен!H22</f>
        <v>171273.02999999997</v>
      </c>
      <c r="I8" s="64">
        <f>Плевен!I22</f>
        <v>1552207.2800000003</v>
      </c>
      <c r="J8" s="64">
        <f>Плевен!J22</f>
        <v>171273.039</v>
      </c>
      <c r="K8" s="64">
        <f>Плевен!K22</f>
        <v>1552207.2800000003</v>
      </c>
      <c r="L8" s="64">
        <f>Плевен!L22</f>
        <v>295868.139</v>
      </c>
      <c r="M8" s="64">
        <f>Плевен!M22</f>
        <v>0.011999999998806743</v>
      </c>
      <c r="N8" s="64">
        <f>Плевен!N22</f>
        <v>3.637978807091713E-12</v>
      </c>
      <c r="O8" s="64">
        <f>Плевен!O22</f>
        <v>0</v>
      </c>
      <c r="P8" s="64">
        <f>Плевен!P22</f>
        <v>0</v>
      </c>
      <c r="Q8" s="64">
        <f>Плевен!Q22</f>
        <v>0</v>
      </c>
      <c r="R8" s="64">
        <f>Плевен!R22</f>
        <v>0</v>
      </c>
      <c r="S8" s="64">
        <f>Плевен!S22</f>
        <v>0</v>
      </c>
    </row>
    <row r="9" spans="1:19" ht="28.5" customHeight="1" thickBot="1">
      <c r="A9" s="50">
        <f>Плевен!A37</f>
        <v>2</v>
      </c>
      <c r="B9" s="51" t="str">
        <f>Плевен!B37</f>
        <v>Регионално депо Троян Априлци</v>
      </c>
      <c r="C9" s="51" t="str">
        <f>Плевен!C37</f>
        <v>Априлци</v>
      </c>
      <c r="D9" s="61">
        <f>Плевен!D37</f>
        <v>0</v>
      </c>
      <c r="E9" s="61">
        <f>Плевен!E37</f>
        <v>9098.26</v>
      </c>
      <c r="F9" s="61">
        <f>Плевен!F37</f>
        <v>2.93</v>
      </c>
      <c r="G9" s="61">
        <f>Плевен!G37</f>
        <v>0</v>
      </c>
      <c r="H9" s="61">
        <f>Плевен!H37</f>
        <v>23821.68999999999</v>
      </c>
      <c r="I9" s="61">
        <f>Плевен!I37</f>
        <v>236413.89999999997</v>
      </c>
      <c r="J9" s="61">
        <f>Плевен!J37</f>
        <v>23821.681</v>
      </c>
      <c r="K9" s="61">
        <f>Плевен!K37</f>
        <v>236413.89999999997</v>
      </c>
      <c r="L9" s="61">
        <f>Плевен!L37</f>
        <v>63522.141</v>
      </c>
      <c r="M9" s="61">
        <f>Плевен!M37</f>
        <v>-0.011000000000308319</v>
      </c>
      <c r="N9" s="61">
        <f>Плевен!N37</f>
        <v>-1.3642420526593924E-12</v>
      </c>
      <c r="O9" s="61">
        <f>Плевен!O37</f>
        <v>0</v>
      </c>
      <c r="P9" s="61">
        <f>Плевен!P37</f>
        <v>0</v>
      </c>
      <c r="Q9" s="61">
        <f>Плевен!Q37</f>
        <v>0</v>
      </c>
      <c r="R9" s="61">
        <f>Плевен!R37</f>
        <v>0</v>
      </c>
      <c r="S9" s="61">
        <f>Плевен!S37</f>
        <v>0</v>
      </c>
    </row>
    <row r="10" spans="1:19" ht="35.25" customHeight="1" thickBot="1">
      <c r="A10" s="50">
        <f>Плевен!A52</f>
        <v>3</v>
      </c>
      <c r="B10" s="51" t="str">
        <f>Плевен!B52</f>
        <v>Регионално депо Троян Априлци</v>
      </c>
      <c r="C10" s="51" t="str">
        <f>Плевен!C52</f>
        <v>Троян  </v>
      </c>
      <c r="D10" s="61">
        <f>Плевен!D52</f>
        <v>0</v>
      </c>
      <c r="E10" s="61">
        <f>Плевен!E52</f>
        <v>62985.659999999996</v>
      </c>
      <c r="F10" s="61">
        <f>Плевен!F52</f>
        <v>2.93</v>
      </c>
      <c r="G10" s="61">
        <f>Плевен!G52</f>
        <v>0</v>
      </c>
      <c r="H10" s="61">
        <f>Плевен!H52</f>
        <v>147451.32999999996</v>
      </c>
      <c r="I10" s="61">
        <f>Плевен!I52</f>
        <v>1315793.3800000001</v>
      </c>
      <c r="J10" s="61">
        <f>Плевен!J52</f>
        <v>147451.328</v>
      </c>
      <c r="K10" s="61">
        <f>Плевен!K52</f>
        <v>1315793.3800000001</v>
      </c>
      <c r="L10" s="61">
        <f>Плевен!L52</f>
        <v>232345.99800000002</v>
      </c>
      <c r="M10" s="61">
        <f>Плевен!M52</f>
        <v>0.0029999999992469384</v>
      </c>
      <c r="N10" s="61">
        <f>Плевен!N52</f>
        <v>3.637978807091713E-12</v>
      </c>
      <c r="O10" s="61">
        <f>Плевен!O52</f>
        <v>0</v>
      </c>
      <c r="P10" s="61">
        <f>Плевен!P52</f>
        <v>0</v>
      </c>
      <c r="Q10" s="61">
        <f>Плевен!Q52</f>
        <v>0</v>
      </c>
      <c r="R10" s="61">
        <f>Плевен!R52</f>
        <v>0</v>
      </c>
      <c r="S10" s="61">
        <f>Плевен!S52</f>
        <v>0</v>
      </c>
    </row>
    <row r="11" spans="1:19" ht="23.25" customHeight="1" thickBot="1">
      <c r="A11" s="50">
        <f>Плевен!A67</f>
        <v>4</v>
      </c>
      <c r="B11" s="51" t="str">
        <f>Плевен!B67</f>
        <v>Регионално депо Троян Априлци</v>
      </c>
      <c r="C11" s="51" t="str">
        <f>Плевен!C67</f>
        <v>други </v>
      </c>
      <c r="D11" s="61">
        <f>Плевен!D67</f>
        <v>0</v>
      </c>
      <c r="E11" s="61">
        <f>Плевен!E67</f>
        <v>0</v>
      </c>
      <c r="F11" s="61">
        <f>Плевен!F67</f>
        <v>2.93</v>
      </c>
      <c r="G11" s="61">
        <f>Плевен!G67</f>
        <v>0</v>
      </c>
      <c r="H11" s="61">
        <f>Плевен!H67</f>
        <v>0</v>
      </c>
      <c r="I11" s="61">
        <f>Плевен!I67</f>
        <v>0</v>
      </c>
      <c r="J11" s="61">
        <f>Плевен!J67</f>
        <v>0</v>
      </c>
      <c r="K11" s="61">
        <f>Плевен!K67</f>
        <v>0</v>
      </c>
      <c r="L11" s="61">
        <f>Плевен!L67</f>
        <v>0</v>
      </c>
      <c r="M11" s="61">
        <f>Плевен!M67</f>
        <v>0</v>
      </c>
      <c r="N11" s="61">
        <f>Плевен!N67</f>
        <v>0</v>
      </c>
      <c r="O11" s="61">
        <f>Плевен!O67</f>
        <v>0</v>
      </c>
      <c r="P11" s="61">
        <f>Плевен!P67</f>
        <v>0</v>
      </c>
      <c r="Q11" s="61">
        <f>Плевен!Q67</f>
        <v>0</v>
      </c>
      <c r="R11" s="61">
        <f>Плевен!R67</f>
        <v>0</v>
      </c>
      <c r="S11" s="61">
        <f>Плевен!S67</f>
        <v>0</v>
      </c>
    </row>
    <row r="12" spans="1:19" s="73" customFormat="1" ht="39.75" thickBot="1">
      <c r="A12" s="70">
        <f>Плевен!A82</f>
        <v>5</v>
      </c>
      <c r="B12" s="71" t="str">
        <f>Плевен!B82</f>
        <v>Регионално депо Ловеч - общо</v>
      </c>
      <c r="C12" s="71" t="str">
        <f>Плевен!C82</f>
        <v>Ловеч,   Летница,  Угърчин </v>
      </c>
      <c r="D12" s="72">
        <f>Плевен!D82</f>
        <v>0</v>
      </c>
      <c r="E12" s="72">
        <f>Плевен!E82</f>
        <v>258795.92</v>
      </c>
      <c r="F12" s="72">
        <v>1.76</v>
      </c>
      <c r="G12" s="72"/>
      <c r="H12" s="72">
        <f>Плевен!H82</f>
        <v>455480.76999999996</v>
      </c>
      <c r="I12" s="72">
        <f>Плевен!I82</f>
        <v>4825442.800000001</v>
      </c>
      <c r="J12" s="72">
        <f>Плевен!J82</f>
        <v>455480.7816</v>
      </c>
      <c r="K12" s="72">
        <f>Плевен!K82</f>
        <v>4825442.800000001</v>
      </c>
      <c r="L12" s="72">
        <f>Плевен!L82</f>
        <v>5280923.5916</v>
      </c>
      <c r="M12" s="72">
        <f>Плевен!M82</f>
        <v>0.014400000000705404</v>
      </c>
      <c r="N12" s="72">
        <f>Плевен!N82</f>
        <v>-1.4551915228366852E-11</v>
      </c>
      <c r="O12" s="72">
        <f>Плевен!O82</f>
        <v>0</v>
      </c>
      <c r="P12" s="72">
        <f>Плевен!P82</f>
        <v>0</v>
      </c>
      <c r="Q12" s="72">
        <f>Плевен!Q82</f>
        <v>0</v>
      </c>
      <c r="R12" s="72">
        <f>Плевен!R82</f>
        <v>0</v>
      </c>
      <c r="S12" s="72">
        <f>Плевен!S82</f>
        <v>0</v>
      </c>
    </row>
    <row r="13" spans="1:19" ht="27" customHeight="1" thickBot="1">
      <c r="A13" s="50">
        <f>Плевен!A97</f>
        <v>6</v>
      </c>
      <c r="B13" s="51" t="str">
        <f>Плевен!B97</f>
        <v>Регионално депо Ловеч</v>
      </c>
      <c r="C13" s="51" t="str">
        <f>Плевен!C97</f>
        <v>Ловеч</v>
      </c>
      <c r="D13" s="61">
        <f>Плевен!D97</f>
        <v>0</v>
      </c>
      <c r="E13" s="61">
        <f>Плевен!E97</f>
        <v>135556.98</v>
      </c>
      <c r="F13" s="61">
        <f>Плевен!F97</f>
        <v>1.76</v>
      </c>
      <c r="G13" s="61">
        <f>Плевен!G97</f>
        <v>0</v>
      </c>
      <c r="H13" s="61">
        <f>Плевен!H97</f>
        <v>238580.32</v>
      </c>
      <c r="I13" s="61">
        <f>Плевен!I97</f>
        <v>3167922.2199999997</v>
      </c>
      <c r="J13" s="61">
        <f>Плевен!J97</f>
        <v>238580.28920000006</v>
      </c>
      <c r="K13" s="61">
        <f>Плевен!K97</f>
        <v>3176922.2199999997</v>
      </c>
      <c r="L13" s="61">
        <f>Плевен!L97</f>
        <v>3415502.5092</v>
      </c>
      <c r="M13" s="61">
        <f>Плевен!M97</f>
        <v>-0.016799999999648207</v>
      </c>
      <c r="N13" s="61">
        <f>Плевен!N97</f>
        <v>9000</v>
      </c>
      <c r="O13" s="61">
        <f>Плевен!O97</f>
        <v>0</v>
      </c>
      <c r="P13" s="61">
        <f>Плевен!P97</f>
        <v>0</v>
      </c>
      <c r="Q13" s="61">
        <f>Плевен!Q97</f>
        <v>0</v>
      </c>
      <c r="R13" s="61">
        <f>Плевен!R97</f>
        <v>0</v>
      </c>
      <c r="S13" s="61">
        <f>Плевен!S97</f>
        <v>0</v>
      </c>
    </row>
    <row r="14" spans="1:19" ht="27" thickBot="1">
      <c r="A14" s="50">
        <f>Плевен!A112</f>
        <v>7</v>
      </c>
      <c r="B14" s="51" t="str">
        <f>Плевен!B112</f>
        <v>Регионално депо Ловеч</v>
      </c>
      <c r="C14" s="51" t="str">
        <f>Плевен!C112</f>
        <v>Летница</v>
      </c>
      <c r="D14" s="61">
        <f>Плевен!D112</f>
        <v>0</v>
      </c>
      <c r="E14" s="61">
        <f>Плевен!E112</f>
        <v>5784.839999999999</v>
      </c>
      <c r="F14" s="61">
        <f>Плевен!F112</f>
        <v>1.76</v>
      </c>
      <c r="G14" s="61">
        <f>Плевен!G112</f>
        <v>0</v>
      </c>
      <c r="H14" s="61">
        <f>Плевен!H112</f>
        <v>10181.310000000001</v>
      </c>
      <c r="I14" s="61">
        <f>Плевен!I112</f>
        <v>176452.69999999992</v>
      </c>
      <c r="J14" s="61">
        <f>Плевен!J112</f>
        <v>10181.313600000003</v>
      </c>
      <c r="K14" s="61">
        <f>Плевен!K112</f>
        <v>176452.69999999992</v>
      </c>
      <c r="L14" s="61">
        <f>Плевен!L112</f>
        <v>186634.01360000003</v>
      </c>
      <c r="M14" s="61">
        <f>Плевен!M112</f>
        <v>0.008400000000008845</v>
      </c>
      <c r="N14" s="61">
        <f>Плевен!N112</f>
        <v>-1.5916157281026244E-12</v>
      </c>
      <c r="O14" s="61">
        <f>Плевен!O112</f>
        <v>0</v>
      </c>
      <c r="P14" s="61">
        <f>Плевен!P112</f>
        <v>0</v>
      </c>
      <c r="Q14" s="61">
        <f>Плевен!Q112</f>
        <v>0</v>
      </c>
      <c r="R14" s="61">
        <f>Плевен!R112</f>
        <v>0</v>
      </c>
      <c r="S14" s="61">
        <f>Плевен!S112</f>
        <v>0</v>
      </c>
    </row>
    <row r="15" spans="1:19" ht="24.75" customHeight="1" thickBot="1">
      <c r="A15" s="50">
        <f>Плевен!A127</f>
        <v>8</v>
      </c>
      <c r="B15" s="51" t="str">
        <f>Плевен!B127</f>
        <v>Регионално депо Ловеч</v>
      </c>
      <c r="C15" s="51" t="str">
        <f>Плевен!C127</f>
        <v>Угърчин</v>
      </c>
      <c r="D15" s="61">
        <f>Плевен!D127</f>
        <v>0</v>
      </c>
      <c r="E15" s="61">
        <f>Плевен!E127</f>
        <v>8467.12</v>
      </c>
      <c r="F15" s="61">
        <f>Плевен!F127</f>
        <v>1.76</v>
      </c>
      <c r="G15" s="61">
        <f>Плевен!G127</f>
        <v>0</v>
      </c>
      <c r="H15" s="61">
        <f>Плевен!H127</f>
        <v>14902.14</v>
      </c>
      <c r="I15" s="61">
        <f>Плевен!I127</f>
        <v>228829.28</v>
      </c>
      <c r="J15" s="61">
        <f>Плевен!J127</f>
        <v>14902.134000000002</v>
      </c>
      <c r="K15" s="61">
        <f>Плевен!K127</f>
        <v>228829.28</v>
      </c>
      <c r="L15" s="61">
        <f>Плевен!L127</f>
        <v>243731.41399999996</v>
      </c>
      <c r="M15" s="61">
        <f>Плевен!M127</f>
        <v>-0.003200000000006753</v>
      </c>
      <c r="N15" s="61">
        <f>Плевен!N127</f>
        <v>4.547473508864641E-13</v>
      </c>
      <c r="O15" s="61">
        <f>Плевен!O127</f>
        <v>0</v>
      </c>
      <c r="P15" s="61">
        <f>Плевен!P127</f>
        <v>0</v>
      </c>
      <c r="Q15" s="61">
        <f>Плевен!Q127</f>
        <v>0</v>
      </c>
      <c r="R15" s="61">
        <f>Плевен!R127</f>
        <v>0</v>
      </c>
      <c r="S15" s="61">
        <f>Плевен!S127</f>
        <v>0</v>
      </c>
    </row>
    <row r="16" spans="1:19" ht="33" customHeight="1" thickBot="1">
      <c r="A16" s="50">
        <f>Плевен!A142</f>
        <v>9</v>
      </c>
      <c r="B16" s="51" t="str">
        <f>Плевен!B142</f>
        <v>Регионално депо Ловеч</v>
      </c>
      <c r="C16" s="51" t="str">
        <f>Плевен!C142</f>
        <v>Други</v>
      </c>
      <c r="D16" s="61">
        <f>Плевен!D142</f>
        <v>0</v>
      </c>
      <c r="E16" s="61">
        <f>Плевен!E142</f>
        <v>108986.95999999998</v>
      </c>
      <c r="F16" s="61">
        <f>Плевен!F142</f>
        <v>1.76</v>
      </c>
      <c r="G16" s="61">
        <f>Плевен!G142</f>
        <v>0</v>
      </c>
      <c r="H16" s="61">
        <f>Плевен!H142</f>
        <v>191817.04000000004</v>
      </c>
      <c r="I16" s="61">
        <f>Плевен!I142</f>
        <v>1243238.6</v>
      </c>
      <c r="J16" s="61">
        <f>Плевен!J142</f>
        <v>191817.04479999995</v>
      </c>
      <c r="K16" s="61">
        <f>Плевен!K142</f>
        <v>1243238.6</v>
      </c>
      <c r="L16" s="61">
        <f>Плевен!L142</f>
        <v>1435055.6448000001</v>
      </c>
      <c r="M16" s="61">
        <f>Плевен!M142</f>
        <v>0.006000000000000227</v>
      </c>
      <c r="N16" s="61">
        <f>Плевен!N142</f>
        <v>-1.8189894035458565E-12</v>
      </c>
      <c r="O16" s="61">
        <f>Плевен!O142</f>
        <v>0</v>
      </c>
      <c r="P16" s="61">
        <f>Плевен!P142</f>
        <v>0</v>
      </c>
      <c r="Q16" s="61">
        <f>Плевен!Q142</f>
        <v>0</v>
      </c>
      <c r="R16" s="61">
        <f>Плевен!R142</f>
        <v>0</v>
      </c>
      <c r="S16" s="61">
        <f>Плевен!S142</f>
        <v>0</v>
      </c>
    </row>
    <row r="17" spans="1:19" s="69" customFormat="1" ht="63.75" customHeight="1" thickBot="1">
      <c r="A17" s="66">
        <f>Плевен!A157</f>
        <v>10</v>
      </c>
      <c r="B17" s="67" t="str">
        <f>Плевен!B157</f>
        <v>Регионално депо Луковит</v>
      </c>
      <c r="C17" s="67" t="str">
        <f>Плевен!C157</f>
        <v>Луковит, Тетевен, Червен бряг, Ябланица, Роман</v>
      </c>
      <c r="D17" s="68">
        <f>Плевен!D157</f>
        <v>0</v>
      </c>
      <c r="E17" s="68">
        <f>Плевен!E157</f>
        <v>41020.02</v>
      </c>
      <c r="F17" s="68">
        <f>Плевен!F157</f>
        <v>5.75</v>
      </c>
      <c r="G17" s="68">
        <f>Плевен!G157</f>
        <v>0</v>
      </c>
      <c r="H17" s="68">
        <f>Плевен!H157</f>
        <v>304298.33999999997</v>
      </c>
      <c r="I17" s="68">
        <f>Плевен!I157</f>
        <v>2173997.29</v>
      </c>
      <c r="J17" s="68">
        <f>Плевен!J157</f>
        <v>304298.295</v>
      </c>
      <c r="K17" s="68">
        <f>Плевен!K157</f>
        <v>2173997.29</v>
      </c>
      <c r="L17" s="68">
        <f>Плевен!L157</f>
        <v>2478295.5850000004</v>
      </c>
      <c r="M17" s="68">
        <f>Плевен!M157</f>
        <v>-0.014999999998508429</v>
      </c>
      <c r="N17" s="68">
        <f>Плевен!N157</f>
        <v>-1.4551915228366852E-11</v>
      </c>
      <c r="O17" s="68">
        <f>Плевен!O157</f>
        <v>0</v>
      </c>
      <c r="P17" s="68">
        <f>Плевен!P157</f>
        <v>0</v>
      </c>
      <c r="Q17" s="68">
        <f>Плевен!Q157</f>
        <v>0</v>
      </c>
      <c r="R17" s="68">
        <f>Плевен!R157</f>
        <v>0</v>
      </c>
      <c r="S17" s="68">
        <f>Плевен!S157</f>
        <v>0</v>
      </c>
    </row>
    <row r="18" spans="1:19" ht="27" thickBot="1">
      <c r="A18" s="50">
        <f>Плевен!A172</f>
        <v>11</v>
      </c>
      <c r="B18" s="51" t="str">
        <f>Плевен!B172</f>
        <v>Регионално депо Луковит</v>
      </c>
      <c r="C18" s="51" t="str">
        <f>Плевен!C172</f>
        <v>Луковит</v>
      </c>
      <c r="D18" s="61">
        <f>Плевен!D172</f>
        <v>0</v>
      </c>
      <c r="E18" s="61">
        <f>Плевен!E172</f>
        <v>15735.37</v>
      </c>
      <c r="F18" s="61">
        <f>Плевен!F172</f>
        <v>5.75</v>
      </c>
      <c r="G18" s="61">
        <f>Плевен!G172</f>
        <v>0</v>
      </c>
      <c r="H18" s="61">
        <f>Плевен!H172</f>
        <v>90478.44</v>
      </c>
      <c r="I18" s="61">
        <f>Плевен!I172</f>
        <v>640804.5800000001</v>
      </c>
      <c r="J18" s="61">
        <f>Плевен!J172</f>
        <v>90478.38500000001</v>
      </c>
      <c r="K18" s="61">
        <f>Плевен!K172</f>
        <v>640804.5800000001</v>
      </c>
      <c r="L18" s="61">
        <f>Плевен!L172</f>
        <v>731282.965</v>
      </c>
      <c r="M18" s="61">
        <f>Плевен!M172</f>
        <v>-0.035000000000081855</v>
      </c>
      <c r="N18" s="61">
        <f>Плевен!N172</f>
        <v>1.0913936421275139E-11</v>
      </c>
      <c r="O18" s="61">
        <f>Плевен!O172</f>
        <v>0</v>
      </c>
      <c r="P18" s="61">
        <f>Плевен!P172</f>
        <v>0</v>
      </c>
      <c r="Q18" s="61">
        <f>Плевен!Q172</f>
        <v>0</v>
      </c>
      <c r="R18" s="61">
        <f>Плевен!R172</f>
        <v>0</v>
      </c>
      <c r="S18" s="61">
        <f>Плевен!S172</f>
        <v>0</v>
      </c>
    </row>
    <row r="19" spans="1:19" ht="27" thickBot="1">
      <c r="A19" s="50">
        <f>Плевен!A187</f>
        <v>12</v>
      </c>
      <c r="B19" s="51" t="str">
        <f>Плевен!B187</f>
        <v>Регионално депо Луковит</v>
      </c>
      <c r="C19" s="51" t="str">
        <f>Плевен!C187</f>
        <v>Тетевен</v>
      </c>
      <c r="D19" s="61">
        <f>Плевен!D187</f>
        <v>0</v>
      </c>
      <c r="E19" s="61">
        <f>Плевен!E187</f>
        <v>13230.869999999999</v>
      </c>
      <c r="F19" s="61">
        <f>Плевен!F187</f>
        <v>5.75</v>
      </c>
      <c r="G19" s="61">
        <f>Плевен!G187</f>
        <v>0</v>
      </c>
      <c r="H19" s="61">
        <f>Плевен!H187</f>
        <v>76077.56999999999</v>
      </c>
      <c r="I19" s="61">
        <f>Плевен!I187</f>
        <v>551176.1000000001</v>
      </c>
      <c r="J19" s="61">
        <f>Плевен!J187</f>
        <v>76077.50499999999</v>
      </c>
      <c r="K19" s="61">
        <f>Плевен!K187</f>
        <v>551176.1000000001</v>
      </c>
      <c r="L19" s="61">
        <f>Плевен!L187</f>
        <v>627253.605</v>
      </c>
      <c r="M19" s="61">
        <f>Плевен!M187</f>
        <v>-0.029999999999517968</v>
      </c>
      <c r="N19" s="61">
        <f>Плевен!N187</f>
        <v>0</v>
      </c>
      <c r="O19" s="61">
        <f>Плевен!O187</f>
        <v>0</v>
      </c>
      <c r="P19" s="61">
        <f>Плевен!P187</f>
        <v>0</v>
      </c>
      <c r="Q19" s="61">
        <f>Плевен!Q187</f>
        <v>0</v>
      </c>
      <c r="R19" s="61">
        <f>Плевен!R187</f>
        <v>0</v>
      </c>
      <c r="S19" s="61">
        <f>Плевен!S187</f>
        <v>0</v>
      </c>
    </row>
    <row r="20" spans="1:19" ht="27" thickBot="1">
      <c r="A20" s="50">
        <f>Плевен!A202</f>
        <v>13</v>
      </c>
      <c r="B20" s="51" t="str">
        <f>Плевен!B202</f>
        <v>Регионално депо Луковит</v>
      </c>
      <c r="C20" s="51" t="str">
        <f>Плевен!C202</f>
        <v>Червен бряг</v>
      </c>
      <c r="D20" s="61">
        <f>Плевен!D202</f>
        <v>0</v>
      </c>
      <c r="E20" s="61">
        <f>Плевен!E202</f>
        <v>17519.920000000002</v>
      </c>
      <c r="F20" s="61">
        <f>Плевен!F202</f>
        <v>5.75</v>
      </c>
      <c r="G20" s="61">
        <f>Плевен!G202</f>
        <v>0</v>
      </c>
      <c r="H20" s="61">
        <f>Плевен!H202</f>
        <v>100739.57</v>
      </c>
      <c r="I20" s="61">
        <f>Плевен!I202</f>
        <v>714068.76</v>
      </c>
      <c r="J20" s="61">
        <f>Плевен!J202</f>
        <v>100739.54000000002</v>
      </c>
      <c r="K20" s="61">
        <f>Плевен!K202</f>
        <v>714068.76</v>
      </c>
      <c r="L20" s="61">
        <f>Плевен!L202</f>
        <v>814808.2999999999</v>
      </c>
      <c r="M20" s="61">
        <f>Плевен!M202</f>
        <v>-0.010000000000218279</v>
      </c>
      <c r="N20" s="61">
        <f>Плевен!N202</f>
        <v>-7.275957614183426E-12</v>
      </c>
      <c r="O20" s="61">
        <f>Плевен!O202</f>
        <v>0</v>
      </c>
      <c r="P20" s="61">
        <f>Плевен!P202</f>
        <v>0</v>
      </c>
      <c r="Q20" s="61">
        <f>Плевен!Q202</f>
        <v>0</v>
      </c>
      <c r="R20" s="61">
        <f>Плевен!R202</f>
        <v>0</v>
      </c>
      <c r="S20" s="61">
        <f>Плевен!S202</f>
        <v>0</v>
      </c>
    </row>
    <row r="21" spans="1:19" ht="27" thickBot="1">
      <c r="A21" s="50">
        <f>Плевен!A217</f>
        <v>14</v>
      </c>
      <c r="B21" s="51" t="str">
        <f>Плевен!B217</f>
        <v>Регионално депо Луковит</v>
      </c>
      <c r="C21" s="51" t="str">
        <f>Плевен!C217</f>
        <v>Ябланица</v>
      </c>
      <c r="D21" s="61">
        <f>Плевен!D217</f>
        <v>0</v>
      </c>
      <c r="E21" s="61">
        <f>Плевен!E217</f>
        <v>3116.2600000000007</v>
      </c>
      <c r="F21" s="61">
        <f>Плевен!F217</f>
        <v>5.75</v>
      </c>
      <c r="G21" s="61">
        <f>Плевен!G217</f>
        <v>0</v>
      </c>
      <c r="H21" s="61">
        <f>Плевен!H217</f>
        <v>17918.559999999998</v>
      </c>
      <c r="I21" s="61">
        <f>Плевен!I217</f>
        <v>128611.9</v>
      </c>
      <c r="J21" s="61">
        <f>Плевен!J217</f>
        <v>17918.504999999997</v>
      </c>
      <c r="K21" s="61">
        <f>Плевен!K217</f>
        <v>128611.9</v>
      </c>
      <c r="L21" s="61">
        <f>Плевен!L217</f>
        <v>146530.405</v>
      </c>
      <c r="M21" s="61">
        <f>Плевен!M217</f>
        <v>-0.029999999999915872</v>
      </c>
      <c r="N21" s="61">
        <f>Плевен!N217</f>
        <v>4.547473508864641E-13</v>
      </c>
      <c r="O21" s="61">
        <f>Плевен!O217</f>
        <v>0</v>
      </c>
      <c r="P21" s="61">
        <f>Плевен!P217</f>
        <v>0</v>
      </c>
      <c r="Q21" s="61">
        <f>Плевен!Q217</f>
        <v>0</v>
      </c>
      <c r="R21" s="61">
        <f>Плевен!R217</f>
        <v>0</v>
      </c>
      <c r="S21" s="61">
        <f>Плевен!S217</f>
        <v>0</v>
      </c>
    </row>
    <row r="22" spans="1:19" ht="27" thickBot="1">
      <c r="A22" s="50">
        <f>Плевен!A232</f>
        <v>15</v>
      </c>
      <c r="B22" s="51" t="str">
        <f>Плевен!B232</f>
        <v>Регионално депо Луковит</v>
      </c>
      <c r="C22" s="51" t="str">
        <f>Плевен!C232</f>
        <v>Роман</v>
      </c>
      <c r="D22" s="61">
        <f>Плевен!D232</f>
        <v>0</v>
      </c>
      <c r="E22" s="61">
        <f>Плевен!E232</f>
        <v>2923.12</v>
      </c>
      <c r="F22" s="61">
        <f>Плевен!F232</f>
        <v>5.75</v>
      </c>
      <c r="G22" s="61">
        <f>Плевен!G232</f>
        <v>0</v>
      </c>
      <c r="H22" s="61">
        <f>Плевен!H232</f>
        <v>16807.980000000003</v>
      </c>
      <c r="I22" s="61">
        <f>Плевен!I232</f>
        <v>122552</v>
      </c>
      <c r="J22" s="61">
        <f>Плевен!J232</f>
        <v>16807.949999999997</v>
      </c>
      <c r="K22" s="61">
        <f>Плевен!K232</f>
        <v>122552</v>
      </c>
      <c r="L22" s="61">
        <f>Плевен!L232</f>
        <v>139359.95</v>
      </c>
      <c r="M22" s="61">
        <f>Плевен!M232</f>
        <v>-0.029999999999972715</v>
      </c>
      <c r="N22" s="61">
        <f>Плевен!N232</f>
        <v>-2.2737367544323206E-12</v>
      </c>
      <c r="O22" s="61">
        <f>Плевен!O232</f>
        <v>0</v>
      </c>
      <c r="P22" s="61">
        <f>Плевен!P232</f>
        <v>0</v>
      </c>
      <c r="Q22" s="61">
        <f>Плевен!Q232</f>
        <v>0</v>
      </c>
      <c r="R22" s="61">
        <f>Плевен!R232</f>
        <v>0</v>
      </c>
      <c r="S22" s="61">
        <f>Плевен!S232</f>
        <v>0</v>
      </c>
    </row>
    <row r="23" spans="1:19" ht="27" thickBot="1">
      <c r="A23" s="50">
        <f>Плевен!A247</f>
        <v>16</v>
      </c>
      <c r="B23" s="51" t="str">
        <f>Плевен!B247</f>
        <v>Регионално депо Луковит</v>
      </c>
      <c r="C23" s="51" t="str">
        <f>Плевен!C247</f>
        <v>други</v>
      </c>
      <c r="D23" s="61">
        <f>Плевен!D247</f>
        <v>0</v>
      </c>
      <c r="E23" s="61">
        <f>Плевен!E247</f>
        <v>395.90000000000003</v>
      </c>
      <c r="F23" s="61">
        <f>Плевен!F247</f>
        <v>5.75</v>
      </c>
      <c r="G23" s="61">
        <f>Плевен!G247</f>
        <v>0</v>
      </c>
      <c r="H23" s="61">
        <f>Плевен!H247</f>
        <v>2276.45</v>
      </c>
      <c r="I23" s="61">
        <f>Плевен!I247</f>
        <v>16783.879999999997</v>
      </c>
      <c r="J23" s="61">
        <f>Плевен!J247</f>
        <v>2276.43</v>
      </c>
      <c r="K23" s="61">
        <f>Плевен!K247</f>
        <v>16783.879999999997</v>
      </c>
      <c r="L23" s="61">
        <f>Плевен!L247</f>
        <v>19060.309999999998</v>
      </c>
      <c r="M23" s="61">
        <f>Плевен!M247</f>
        <v>-0.01999999999998181</v>
      </c>
      <c r="N23" s="61">
        <f>Плевен!N247</f>
        <v>1.1368683772161603E-13</v>
      </c>
      <c r="O23" s="61">
        <f>Плевен!O247</f>
        <v>0</v>
      </c>
      <c r="P23" s="61">
        <f>Плевен!P247</f>
        <v>0</v>
      </c>
      <c r="Q23" s="61">
        <f>Плевен!Q247</f>
        <v>0</v>
      </c>
      <c r="R23" s="61">
        <f>Плевен!R247</f>
        <v>0</v>
      </c>
      <c r="S23" s="61">
        <f>Плевен!S247</f>
        <v>0</v>
      </c>
    </row>
    <row r="24" spans="1:19" s="77" customFormat="1" ht="66" customHeight="1" thickBot="1">
      <c r="A24" s="74">
        <f>Плевен!A262</f>
        <v>17</v>
      </c>
      <c r="B24" s="75" t="str">
        <f>Плевен!B262</f>
        <v>Регионално депо Никопол</v>
      </c>
      <c r="C24" s="75" t="str">
        <f>Плевен!C262</f>
        <v>Никопол, Белене, Левски, Павликени, Свищов</v>
      </c>
      <c r="D24" s="76">
        <f>Плевен!D262</f>
        <v>0</v>
      </c>
      <c r="E24" s="76">
        <f>Плевен!E262</f>
        <v>24041.71</v>
      </c>
      <c r="F24" s="76">
        <f>Плевен!F262</f>
        <v>4</v>
      </c>
      <c r="G24" s="76">
        <f>Плевен!G262</f>
        <v>0</v>
      </c>
      <c r="H24" s="76">
        <f>Плевен!H262</f>
        <v>96166.84</v>
      </c>
      <c r="I24" s="76">
        <f>Плевен!I262</f>
        <v>498218.85</v>
      </c>
      <c r="J24" s="76">
        <f>Плевен!J262</f>
        <v>96166.84</v>
      </c>
      <c r="K24" s="76">
        <f>Плевен!K262</f>
        <v>498218.82499999995</v>
      </c>
      <c r="L24" s="76">
        <f>Плевен!L262</f>
        <v>594385.665</v>
      </c>
      <c r="M24" s="76">
        <f>Плевен!M262</f>
        <v>0</v>
      </c>
      <c r="N24" s="76">
        <f>Плевен!N262</f>
        <v>-0.02500000000327418</v>
      </c>
      <c r="O24" s="76">
        <f>Плевен!O262</f>
        <v>0</v>
      </c>
      <c r="P24" s="76">
        <f>Плевен!P262</f>
        <v>0</v>
      </c>
      <c r="Q24" s="76">
        <f>Плевен!Q262</f>
        <v>0</v>
      </c>
      <c r="R24" s="76">
        <f>Плевен!R262</f>
        <v>0</v>
      </c>
      <c r="S24" s="76">
        <f>Плевен!S262</f>
        <v>0</v>
      </c>
    </row>
    <row r="25" spans="1:19" ht="39.75" thickBot="1">
      <c r="A25" s="50">
        <f>Плевен!A277</f>
        <v>18</v>
      </c>
      <c r="B25" s="51" t="str">
        <f>Плевен!B277</f>
        <v>Регионално депо Никопол</v>
      </c>
      <c r="C25" s="51" t="str">
        <f>Плевен!C277</f>
        <v>Никопол </v>
      </c>
      <c r="D25" s="61">
        <f>Плевен!D277</f>
        <v>0</v>
      </c>
      <c r="E25" s="61">
        <f>Плевен!E277</f>
        <v>2698.0699999999993</v>
      </c>
      <c r="F25" s="61">
        <f>Плевен!F277</f>
        <v>4</v>
      </c>
      <c r="G25" s="61">
        <f>Плевен!G277</f>
        <v>0</v>
      </c>
      <c r="H25" s="61">
        <f>Плевен!H277</f>
        <v>10792.279999999997</v>
      </c>
      <c r="I25" s="61">
        <f>Плевен!I277</f>
        <v>56082.63999999999</v>
      </c>
      <c r="J25" s="61">
        <f>Плевен!J277</f>
        <v>10792.279999999997</v>
      </c>
      <c r="K25" s="61">
        <f>Плевен!K277</f>
        <v>56082.60999999999</v>
      </c>
      <c r="L25" s="61">
        <f>Плевен!L277</f>
        <v>66874.89000000001</v>
      </c>
      <c r="M25" s="61">
        <f>Плевен!M277</f>
        <v>0</v>
      </c>
      <c r="N25" s="61">
        <f>Плевен!N277</f>
        <v>-0.030000000000427463</v>
      </c>
      <c r="O25" s="61">
        <f>Плевен!O277</f>
        <v>0</v>
      </c>
      <c r="P25" s="61">
        <f>Плевен!P277</f>
        <v>0</v>
      </c>
      <c r="Q25" s="61">
        <f>Плевен!Q277</f>
        <v>0</v>
      </c>
      <c r="R25" s="61">
        <f>Плевен!R277</f>
        <v>0</v>
      </c>
      <c r="S25" s="61">
        <f>Плевен!S277</f>
        <v>0</v>
      </c>
    </row>
    <row r="26" spans="1:19" ht="39.75" thickBot="1">
      <c r="A26" s="50">
        <f>Плевен!A292</f>
        <v>19</v>
      </c>
      <c r="B26" s="51" t="str">
        <f>Плевен!B292</f>
        <v>Регионално депо Никопол</v>
      </c>
      <c r="C26" s="51" t="str">
        <f>Плевен!C292</f>
        <v>Белене</v>
      </c>
      <c r="D26" s="61">
        <f>Плевен!D292</f>
        <v>0</v>
      </c>
      <c r="E26" s="61">
        <f>Плевен!E292</f>
        <v>1084.3</v>
      </c>
      <c r="F26" s="61">
        <f>Плевен!F292</f>
        <v>4</v>
      </c>
      <c r="G26" s="61">
        <f>Плевен!G292</f>
        <v>0</v>
      </c>
      <c r="H26" s="61">
        <f>Плевен!H292</f>
        <v>4337.2</v>
      </c>
      <c r="I26" s="61">
        <f>Плевен!I292</f>
        <v>22552.690000000002</v>
      </c>
      <c r="J26" s="61">
        <f>Плевен!J292</f>
        <v>4337.2</v>
      </c>
      <c r="K26" s="61">
        <f>Плевен!K292</f>
        <v>22552.665</v>
      </c>
      <c r="L26" s="61">
        <f>Плевен!L292</f>
        <v>26889.865</v>
      </c>
      <c r="M26" s="61">
        <f>Плевен!M292</f>
        <v>0</v>
      </c>
      <c r="N26" s="61">
        <f>Плевен!N292</f>
        <v>-0.024999999999863576</v>
      </c>
      <c r="O26" s="61">
        <f>Плевен!O292</f>
        <v>0</v>
      </c>
      <c r="P26" s="61">
        <f>Плевен!P292</f>
        <v>0</v>
      </c>
      <c r="Q26" s="61">
        <f>Плевен!Q292</f>
        <v>0</v>
      </c>
      <c r="R26" s="61">
        <f>Плевен!R292</f>
        <v>0</v>
      </c>
      <c r="S26" s="61">
        <f>Плевен!S292</f>
        <v>0</v>
      </c>
    </row>
    <row r="27" spans="1:19" ht="39.75" thickBot="1">
      <c r="A27" s="50">
        <f>Плевен!A307</f>
        <v>20</v>
      </c>
      <c r="B27" s="51" t="str">
        <f>Плевен!B307</f>
        <v>Регионално депо Никопол</v>
      </c>
      <c r="C27" s="51" t="str">
        <f>Плевен!C307</f>
        <v>Левски</v>
      </c>
      <c r="D27" s="61">
        <f>Плевен!D307</f>
        <v>0</v>
      </c>
      <c r="E27" s="61">
        <f>Плевен!E307</f>
        <v>4319.83</v>
      </c>
      <c r="F27" s="61">
        <f>Плевен!F307</f>
        <v>4</v>
      </c>
      <c r="G27" s="61">
        <f>Плевен!G307</f>
        <v>0</v>
      </c>
      <c r="H27" s="61">
        <f>Плевен!H307</f>
        <v>17279.32</v>
      </c>
      <c r="I27" s="61">
        <f>Плевен!I307</f>
        <v>87882.59999999999</v>
      </c>
      <c r="J27" s="61">
        <f>Плевен!J307</f>
        <v>17279.32</v>
      </c>
      <c r="K27" s="61">
        <f>Плевен!K307</f>
        <v>87882.57500000001</v>
      </c>
      <c r="L27" s="61">
        <f>Плевен!L307</f>
        <v>105161.89499999999</v>
      </c>
      <c r="M27" s="61">
        <f>Плевен!M307</f>
        <v>0</v>
      </c>
      <c r="N27" s="61">
        <f>Плевен!N307</f>
        <v>-0.024999999998897238</v>
      </c>
      <c r="O27" s="61">
        <f>Плевен!O307</f>
        <v>0</v>
      </c>
      <c r="P27" s="61">
        <f>Плевен!P307</f>
        <v>0</v>
      </c>
      <c r="Q27" s="61">
        <f>Плевен!Q307</f>
        <v>0</v>
      </c>
      <c r="R27" s="61">
        <f>Плевен!R307</f>
        <v>0</v>
      </c>
      <c r="S27" s="61">
        <f>Плевен!S307</f>
        <v>0</v>
      </c>
    </row>
    <row r="28" spans="1:19" ht="39.75" thickBot="1">
      <c r="A28" s="50">
        <f>Плевен!A322</f>
        <v>21</v>
      </c>
      <c r="B28" s="51" t="str">
        <f>Плевен!B322</f>
        <v>Регионално депо Никопол</v>
      </c>
      <c r="C28" s="51" t="str">
        <f>Плевен!C322</f>
        <v> Павликени</v>
      </c>
      <c r="D28" s="61">
        <f>Плевен!D322</f>
        <v>0</v>
      </c>
      <c r="E28" s="61">
        <f>Плевен!E322</f>
        <v>6314.539999999999</v>
      </c>
      <c r="F28" s="61">
        <f>Плевен!F322</f>
        <v>4</v>
      </c>
      <c r="G28" s="61">
        <f>Плевен!G322</f>
        <v>0</v>
      </c>
      <c r="H28" s="61">
        <f>Плевен!H322</f>
        <v>25258.159999999996</v>
      </c>
      <c r="I28" s="61">
        <f>Плевен!I322</f>
        <v>130492.47999999998</v>
      </c>
      <c r="J28" s="61">
        <f>Плевен!J322</f>
        <v>25258.159999999996</v>
      </c>
      <c r="K28" s="61">
        <f>Плевен!K322</f>
        <v>130492.45499999999</v>
      </c>
      <c r="L28" s="61">
        <f>Плевен!L322</f>
        <v>155750.61499999996</v>
      </c>
      <c r="M28" s="61">
        <f>Плевен!M322</f>
        <v>0</v>
      </c>
      <c r="N28" s="61">
        <f>Плевен!N322</f>
        <v>-0.024999999999181455</v>
      </c>
      <c r="O28" s="61">
        <f>Плевен!O322</f>
        <v>0</v>
      </c>
      <c r="P28" s="61">
        <f>Плевен!P322</f>
        <v>0</v>
      </c>
      <c r="Q28" s="61">
        <f>Плевен!Q322</f>
        <v>0</v>
      </c>
      <c r="R28" s="61">
        <f>Плевен!R322</f>
        <v>0</v>
      </c>
      <c r="S28" s="61">
        <f>Плевен!S322</f>
        <v>0</v>
      </c>
    </row>
    <row r="29" spans="1:19" ht="39.75" thickBot="1">
      <c r="A29" s="50">
        <f>Плевен!A337</f>
        <v>22</v>
      </c>
      <c r="B29" s="51" t="str">
        <f>Плевен!B337</f>
        <v>Регионално депо Никопол</v>
      </c>
      <c r="C29" s="51" t="str">
        <f>Плевен!C337</f>
        <v>Свищов</v>
      </c>
      <c r="D29" s="61">
        <f>Плевен!D337</f>
        <v>0</v>
      </c>
      <c r="E29" s="61">
        <f>Плевен!E337</f>
        <v>8889.920000000002</v>
      </c>
      <c r="F29" s="61">
        <f>Плевен!F337</f>
        <v>4</v>
      </c>
      <c r="G29" s="61">
        <f>Плевен!G337</f>
        <v>0</v>
      </c>
      <c r="H29" s="61">
        <f>Плевен!H337</f>
        <v>35560.68000000001</v>
      </c>
      <c r="I29" s="61">
        <f>Плевен!I337</f>
        <v>185182.71000000002</v>
      </c>
      <c r="J29" s="61">
        <f>Плевен!J337</f>
        <v>35559.68000000001</v>
      </c>
      <c r="K29" s="61">
        <f>Плевен!K337</f>
        <v>185182.67500000002</v>
      </c>
      <c r="L29" s="61">
        <f>Плевен!L337</f>
        <v>220742.355</v>
      </c>
      <c r="M29" s="61">
        <f>Плевен!M337</f>
        <v>-1</v>
      </c>
      <c r="N29" s="61">
        <f>Плевен!N337</f>
        <v>-0.03500000000167347</v>
      </c>
      <c r="O29" s="61">
        <f>Плевен!O337</f>
        <v>0</v>
      </c>
      <c r="P29" s="61">
        <f>Плевен!P337</f>
        <v>0</v>
      </c>
      <c r="Q29" s="61">
        <f>Плевен!Q337</f>
        <v>0</v>
      </c>
      <c r="R29" s="61">
        <f>Плевен!R337</f>
        <v>0</v>
      </c>
      <c r="S29" s="61">
        <f>Плевен!S337</f>
        <v>0</v>
      </c>
    </row>
    <row r="30" spans="1:19" ht="39.75" thickBot="1">
      <c r="A30" s="50">
        <f>Плевен!A352</f>
        <v>23</v>
      </c>
      <c r="B30" s="51" t="str">
        <f>Плевен!B352</f>
        <v>Регионално депо Никопол</v>
      </c>
      <c r="C30" s="51" t="str">
        <f>Плевен!C352</f>
        <v>други</v>
      </c>
      <c r="D30" s="61">
        <f>Плевен!D352</f>
        <v>0</v>
      </c>
      <c r="E30" s="61">
        <f>Плевен!E352</f>
        <v>730.9599999999999</v>
      </c>
      <c r="F30" s="61">
        <f>Плевен!F352</f>
        <v>4</v>
      </c>
      <c r="G30" s="61">
        <f>Плевен!G352</f>
        <v>0</v>
      </c>
      <c r="H30" s="61">
        <f>Плевен!H352</f>
        <v>2923.8399999999997</v>
      </c>
      <c r="I30" s="61">
        <f>Плевен!I352</f>
        <v>15933.82</v>
      </c>
      <c r="J30" s="61">
        <f>Плевен!J352</f>
        <v>2923.8399999999997</v>
      </c>
      <c r="K30" s="61">
        <f>Плевен!K352</f>
        <v>15933.82</v>
      </c>
      <c r="L30" s="61">
        <f>Плевен!L352</f>
        <v>18857.659999999996</v>
      </c>
      <c r="M30" s="61">
        <f>Плевен!M352</f>
        <v>0</v>
      </c>
      <c r="N30" s="61">
        <f>Плевен!N352</f>
        <v>-1.1368683772161603E-13</v>
      </c>
      <c r="O30" s="61">
        <f>Плевен!O352</f>
        <v>0</v>
      </c>
      <c r="P30" s="61">
        <f>Плевен!P352</f>
        <v>0</v>
      </c>
      <c r="Q30" s="61">
        <f>Плевен!Q352</f>
        <v>0</v>
      </c>
      <c r="R30" s="61">
        <f>Плевен!R352</f>
        <v>0</v>
      </c>
      <c r="S30" s="61">
        <f>Плевен!S352</f>
        <v>0</v>
      </c>
    </row>
    <row r="31" spans="1:19" s="81" customFormat="1" ht="66.75" customHeight="1" thickBot="1">
      <c r="A31" s="78">
        <f>Плевен!A367</f>
        <v>24</v>
      </c>
      <c r="B31" s="79" t="str">
        <f>Плевен!B367</f>
        <v>Регионално депо Плевен</v>
      </c>
      <c r="C31" s="79" t="str">
        <f>Плевен!C367</f>
        <v>Плевен, Гулянци, Д.Дъбник, Д.Митрополия, Искър, Пордим </v>
      </c>
      <c r="D31" s="80">
        <f>Плевен!D367</f>
        <v>0</v>
      </c>
      <c r="E31" s="80">
        <f>Плевен!E367</f>
        <v>111291.639</v>
      </c>
      <c r="F31" s="80">
        <f>Плевен!F367</f>
        <v>2.63</v>
      </c>
      <c r="G31" s="80">
        <f>Плевен!G367</f>
        <v>0</v>
      </c>
      <c r="H31" s="80">
        <f>Плевен!H367</f>
        <v>292696.99000000005</v>
      </c>
      <c r="I31" s="80">
        <f>Плевен!I367</f>
        <v>4690508.12</v>
      </c>
      <c r="J31" s="80">
        <f>Плевен!J367</f>
        <v>292696.9866700001</v>
      </c>
      <c r="K31" s="80">
        <f>Плевен!K367</f>
        <v>4690508.145</v>
      </c>
      <c r="L31" s="80">
        <f>Плевен!L367</f>
        <v>4983205.1516700005</v>
      </c>
      <c r="M31" s="80">
        <f>Плевен!M367</f>
        <v>-0.002430000004096655</v>
      </c>
      <c r="N31" s="80">
        <f>Плевен!N367</f>
        <v>0.025000000052386895</v>
      </c>
      <c r="O31" s="80">
        <f>Плевен!O367</f>
        <v>0</v>
      </c>
      <c r="P31" s="80">
        <f>Плевен!P367</f>
        <v>0</v>
      </c>
      <c r="Q31" s="80">
        <f>Плевен!Q367</f>
        <v>0</v>
      </c>
      <c r="R31" s="80">
        <f>Плевен!R367</f>
        <v>0</v>
      </c>
      <c r="S31" s="80">
        <f>Плевен!S367</f>
        <v>0</v>
      </c>
    </row>
    <row r="32" spans="1:19" ht="27" thickBot="1">
      <c r="A32" s="50">
        <f>Плевен!A382</f>
        <v>25</v>
      </c>
      <c r="B32" s="51" t="str">
        <f>Плевен!B382</f>
        <v>Регионално депо Плевен</v>
      </c>
      <c r="C32" s="51" t="str">
        <f>Плевен!C382</f>
        <v>Плевен</v>
      </c>
      <c r="D32" s="61">
        <f>Плевен!D382</f>
        <v>0</v>
      </c>
      <c r="E32" s="61">
        <f>Плевен!E382</f>
        <v>96564.37899999997</v>
      </c>
      <c r="F32" s="61">
        <f>Плевен!F382</f>
        <v>2.63</v>
      </c>
      <c r="G32" s="61">
        <f>Плевен!G382</f>
        <v>0</v>
      </c>
      <c r="H32" s="61">
        <f>Плевен!H382</f>
        <v>253964.32999999996</v>
      </c>
      <c r="I32" s="61">
        <f>Плевен!I382</f>
        <v>4067451.6100000003</v>
      </c>
      <c r="J32" s="61">
        <f>Плевен!J382</f>
        <v>253964.31827</v>
      </c>
      <c r="K32" s="61">
        <f>Плевен!K382</f>
        <v>4067451.6249999995</v>
      </c>
      <c r="L32" s="61">
        <f>Плевен!L382</f>
        <v>4321415.94327</v>
      </c>
      <c r="M32" s="61">
        <f>Плевен!M382</f>
        <v>-0.015930000005027978</v>
      </c>
      <c r="N32" s="61">
        <f>Плевен!N382</f>
        <v>0.015000000043073669</v>
      </c>
      <c r="O32" s="61">
        <f>Плевен!O382</f>
        <v>0</v>
      </c>
      <c r="P32" s="61">
        <f>Плевен!P382</f>
        <v>0</v>
      </c>
      <c r="Q32" s="61">
        <f>Плевен!Q382</f>
        <v>0</v>
      </c>
      <c r="R32" s="61">
        <f>Плевен!R382</f>
        <v>0</v>
      </c>
      <c r="S32" s="61">
        <f>Плевен!S382</f>
        <v>0</v>
      </c>
    </row>
    <row r="33" spans="1:19" ht="27" thickBot="1">
      <c r="A33" s="50">
        <f>Плевен!A397</f>
        <v>26</v>
      </c>
      <c r="B33" s="51" t="str">
        <f>Плевен!B397</f>
        <v>Регионално депо Плевен</v>
      </c>
      <c r="C33" s="51" t="str">
        <f>Плевен!C397</f>
        <v>Гулянци</v>
      </c>
      <c r="D33" s="61">
        <f>Плевен!D397</f>
        <v>0</v>
      </c>
      <c r="E33" s="61">
        <f>Плевен!E397</f>
        <v>994.6220000000001</v>
      </c>
      <c r="F33" s="61">
        <f>Плевен!F397</f>
        <v>2.63</v>
      </c>
      <c r="G33" s="61">
        <f>Плевен!G397</f>
        <v>0</v>
      </c>
      <c r="H33" s="61">
        <f>Плевен!H397</f>
        <v>2615.83</v>
      </c>
      <c r="I33" s="61">
        <f>Плевен!I397</f>
        <v>43149.24</v>
      </c>
      <c r="J33" s="61">
        <f>Плевен!J397</f>
        <v>2615.8469600000003</v>
      </c>
      <c r="K33" s="61">
        <f>Плевен!K397</f>
        <v>43149.24</v>
      </c>
      <c r="L33" s="61">
        <f>Плевен!L397</f>
        <v>45765.08696</v>
      </c>
      <c r="M33" s="61">
        <f>Плевен!M397</f>
        <v>0.01786000000001664</v>
      </c>
      <c r="N33" s="61">
        <f>Плевен!N397</f>
        <v>-2.2737367544323206E-13</v>
      </c>
      <c r="O33" s="61">
        <f>Плевен!O397</f>
        <v>0</v>
      </c>
      <c r="P33" s="61">
        <f>Плевен!P397</f>
        <v>0</v>
      </c>
      <c r="Q33" s="61">
        <f>Плевен!Q397</f>
        <v>0</v>
      </c>
      <c r="R33" s="61">
        <f>Плевен!R397</f>
        <v>0</v>
      </c>
      <c r="S33" s="61">
        <f>Плевен!S397</f>
        <v>0</v>
      </c>
    </row>
    <row r="34" spans="1:19" ht="27" thickBot="1">
      <c r="A34" s="50">
        <f>Плевен!A412</f>
        <v>27</v>
      </c>
      <c r="B34" s="51" t="str">
        <f>Плевен!B412</f>
        <v>Регионално депо Плевен</v>
      </c>
      <c r="C34" s="51" t="str">
        <f>Плевен!C412</f>
        <v>Долни Дъбник</v>
      </c>
      <c r="D34" s="61">
        <f>Плевен!D412</f>
        <v>0</v>
      </c>
      <c r="E34" s="61">
        <f>Плевен!E412</f>
        <v>4590.752000000001</v>
      </c>
      <c r="F34" s="61">
        <f>Плевен!F412</f>
        <v>2.63</v>
      </c>
      <c r="G34" s="61">
        <f>Плевен!G412</f>
        <v>0</v>
      </c>
      <c r="H34" s="61">
        <f>Плевен!H412</f>
        <v>12073.67</v>
      </c>
      <c r="I34" s="61">
        <f>Плевен!I412</f>
        <v>194283.07</v>
      </c>
      <c r="J34" s="61">
        <f>Плевен!J412</f>
        <v>12073.677459999999</v>
      </c>
      <c r="K34" s="61">
        <f>Плевен!K412</f>
        <v>194283.06999999998</v>
      </c>
      <c r="L34" s="61">
        <f>Плевен!L412</f>
        <v>206356.74745999996</v>
      </c>
      <c r="M34" s="61">
        <f>Плевен!M412</f>
        <v>0.011059999999559977</v>
      </c>
      <c r="N34" s="61">
        <f>Плевен!N412</f>
        <v>-9.094947017729282E-13</v>
      </c>
      <c r="O34" s="61">
        <f>Плевен!O412</f>
        <v>0</v>
      </c>
      <c r="P34" s="61">
        <f>Плевен!P412</f>
        <v>0</v>
      </c>
      <c r="Q34" s="61">
        <f>Плевен!Q412</f>
        <v>0</v>
      </c>
      <c r="R34" s="61">
        <f>Плевен!R412</f>
        <v>0</v>
      </c>
      <c r="S34" s="61">
        <f>Плевен!S412</f>
        <v>0</v>
      </c>
    </row>
    <row r="35" spans="1:19" ht="33" customHeight="1" thickBot="1">
      <c r="A35" s="50">
        <f>Плевен!A427</f>
        <v>28</v>
      </c>
      <c r="B35" s="51" t="str">
        <f>Плевен!B427</f>
        <v>Регионално депо Плевен</v>
      </c>
      <c r="C35" s="51" t="str">
        <f>Плевен!C427</f>
        <v>Долна Митрополия</v>
      </c>
      <c r="D35" s="61">
        <f>Плевен!D427</f>
        <v>0</v>
      </c>
      <c r="E35" s="61">
        <f>Плевен!E427</f>
        <v>5887.247999999999</v>
      </c>
      <c r="F35" s="61">
        <f>Плевен!F427</f>
        <v>2.63</v>
      </c>
      <c r="G35" s="61">
        <f>Плевен!G427</f>
        <v>0</v>
      </c>
      <c r="H35" s="61">
        <f>Плевен!H427</f>
        <v>15483.460000000003</v>
      </c>
      <c r="I35" s="61">
        <f>Плевен!I427</f>
        <v>248771.71000000002</v>
      </c>
      <c r="J35" s="61">
        <f>Плевен!J427</f>
        <v>15483.460139999997</v>
      </c>
      <c r="K35" s="61">
        <f>Плевен!K427</f>
        <v>248771.71000000002</v>
      </c>
      <c r="L35" s="61">
        <f>Плевен!L427</f>
        <v>264255.17014</v>
      </c>
      <c r="M35" s="61">
        <f>Плевен!M427</f>
        <v>-0.0018600000004767026</v>
      </c>
      <c r="N35" s="61">
        <f>Плевен!N427</f>
        <v>-1.8189894035458565E-12</v>
      </c>
      <c r="O35" s="61">
        <f>Плевен!O427</f>
        <v>0</v>
      </c>
      <c r="P35" s="61">
        <f>Плевен!P427</f>
        <v>0</v>
      </c>
      <c r="Q35" s="61">
        <f>Плевен!Q427</f>
        <v>0</v>
      </c>
      <c r="R35" s="61">
        <f>Плевен!R427</f>
        <v>0</v>
      </c>
      <c r="S35" s="61">
        <f>Плевен!S427</f>
        <v>0</v>
      </c>
    </row>
    <row r="36" spans="1:19" ht="27" thickBot="1">
      <c r="A36" s="50">
        <f>Плевен!A442</f>
        <v>29</v>
      </c>
      <c r="B36" s="51" t="str">
        <f>Плевен!B442</f>
        <v>Регионално депо Плевен</v>
      </c>
      <c r="C36" s="51" t="str">
        <f>Плевен!C442</f>
        <v>Искър</v>
      </c>
      <c r="D36" s="61">
        <f>Плевен!D442</f>
        <v>0</v>
      </c>
      <c r="E36" s="61">
        <f>Плевен!E442</f>
        <v>1661.9299999999996</v>
      </c>
      <c r="F36" s="61">
        <f>Плевен!F442</f>
        <v>2.63</v>
      </c>
      <c r="G36" s="61">
        <f>Плевен!G442</f>
        <v>0</v>
      </c>
      <c r="H36" s="61">
        <f>Плевен!H442</f>
        <v>4370.869999999999</v>
      </c>
      <c r="I36" s="61">
        <f>Плевен!I442</f>
        <v>69939.96999999999</v>
      </c>
      <c r="J36" s="61">
        <f>Плевен!J442</f>
        <v>4370.8763</v>
      </c>
      <c r="K36" s="61">
        <f>Плевен!K442</f>
        <v>69939.96999999999</v>
      </c>
      <c r="L36" s="61">
        <f>Плевен!L442</f>
        <v>74311.8463</v>
      </c>
      <c r="M36" s="61">
        <f>Плевен!M442</f>
        <v>0.0069999999998771045</v>
      </c>
      <c r="N36" s="61">
        <f>Плевен!N442</f>
        <v>4.547473508864641E-13</v>
      </c>
      <c r="O36" s="61">
        <f>Плевен!O442</f>
        <v>0</v>
      </c>
      <c r="P36" s="61">
        <f>Плевен!P442</f>
        <v>0</v>
      </c>
      <c r="Q36" s="61">
        <f>Плевен!Q442</f>
        <v>0</v>
      </c>
      <c r="R36" s="61">
        <f>Плевен!R442</f>
        <v>0</v>
      </c>
      <c r="S36" s="61">
        <f>Плевен!S442</f>
        <v>0</v>
      </c>
    </row>
    <row r="37" spans="1:19" ht="27" thickBot="1">
      <c r="A37" s="50">
        <f>Плевен!A457</f>
        <v>30</v>
      </c>
      <c r="B37" s="51" t="str">
        <f>Плевен!B457</f>
        <v>Регионално депо Плевен</v>
      </c>
      <c r="C37" s="51" t="str">
        <f>Плевен!C457</f>
        <v>Пордим</v>
      </c>
      <c r="D37" s="61">
        <f>Плевен!D457</f>
        <v>0</v>
      </c>
      <c r="E37" s="61">
        <f>Плевен!E457</f>
        <v>1555.878</v>
      </c>
      <c r="F37" s="61">
        <f>Плевен!F457</f>
        <v>2.63</v>
      </c>
      <c r="G37" s="61">
        <f>Плевен!G457</f>
        <v>0</v>
      </c>
      <c r="H37" s="61">
        <f>Плевен!H457</f>
        <v>4091.9199999999996</v>
      </c>
      <c r="I37" s="61">
        <f>Плевен!I457</f>
        <v>65255.18000000001</v>
      </c>
      <c r="J37" s="61">
        <f>Плевен!J457</f>
        <v>4091.9296399999994</v>
      </c>
      <c r="K37" s="61">
        <f>Плевен!K457</f>
        <v>65255.18000000001</v>
      </c>
      <c r="L37" s="61">
        <f>Плевен!L457</f>
        <v>69347.11964</v>
      </c>
      <c r="M37" s="61">
        <f>Плевен!M457</f>
        <v>0.011539999999897077</v>
      </c>
      <c r="N37" s="61">
        <f>Плевен!N457</f>
        <v>-4.547473508864641E-13</v>
      </c>
      <c r="O37" s="61">
        <f>Плевен!O457</f>
        <v>0</v>
      </c>
      <c r="P37" s="61">
        <f>Плевен!P457</f>
        <v>0</v>
      </c>
      <c r="Q37" s="61">
        <f>Плевен!Q457</f>
        <v>0</v>
      </c>
      <c r="R37" s="61">
        <f>Плевен!R457</f>
        <v>0</v>
      </c>
      <c r="S37" s="61">
        <f>Плевен!S457</f>
        <v>0</v>
      </c>
    </row>
    <row r="38" spans="1:19" ht="27" thickBot="1">
      <c r="A38" s="50">
        <f>Плевен!A472</f>
        <v>31</v>
      </c>
      <c r="B38" s="51" t="str">
        <f>Плевен!B472</f>
        <v>Регионално депо Плевен</v>
      </c>
      <c r="C38" s="51" t="str">
        <f>Плевен!C472</f>
        <v>други</v>
      </c>
      <c r="D38" s="61">
        <f>Плевен!D472</f>
        <v>0</v>
      </c>
      <c r="E38" s="61">
        <f>Плевен!E472</f>
        <v>0</v>
      </c>
      <c r="F38" s="61">
        <f>Плевен!F472</f>
        <v>2.63</v>
      </c>
      <c r="G38" s="61">
        <f>Плевен!G472</f>
        <v>0</v>
      </c>
      <c r="H38" s="61">
        <f>Плевен!H472</f>
        <v>0</v>
      </c>
      <c r="I38" s="61">
        <f>Плевен!I472</f>
        <v>0</v>
      </c>
      <c r="J38" s="61">
        <f>Плевен!J472</f>
        <v>0</v>
      </c>
      <c r="K38" s="61">
        <f>Плевен!K472</f>
        <v>0</v>
      </c>
      <c r="L38" s="61">
        <f>Плевен!L472</f>
        <v>0</v>
      </c>
      <c r="M38" s="61">
        <f>Плевен!M472</f>
        <v>0</v>
      </c>
      <c r="N38" s="61">
        <f>Плевен!N472</f>
        <v>0</v>
      </c>
      <c r="O38" s="61">
        <f>Плевен!O472</f>
        <v>0</v>
      </c>
      <c r="P38" s="61">
        <f>Плевен!P472</f>
        <v>0</v>
      </c>
      <c r="Q38" s="61">
        <f>Плевен!Q472</f>
        <v>0</v>
      </c>
      <c r="R38" s="61">
        <f>Плевен!R472</f>
        <v>0</v>
      </c>
      <c r="S38" s="61">
        <f>Плевен!S472</f>
        <v>0</v>
      </c>
    </row>
  </sheetData>
  <sheetProtection/>
  <mergeCells count="18">
    <mergeCell ref="H3:I5"/>
    <mergeCell ref="J3:J6"/>
    <mergeCell ref="K3:K6"/>
    <mergeCell ref="L3:L6"/>
    <mergeCell ref="M3:M6"/>
    <mergeCell ref="N3:N6"/>
    <mergeCell ref="O3:O6"/>
    <mergeCell ref="P3:P6"/>
    <mergeCell ref="Q3:Q6"/>
    <mergeCell ref="F3:G5"/>
    <mergeCell ref="C2:D2"/>
    <mergeCell ref="A3:A6"/>
    <mergeCell ref="B3:B6"/>
    <mergeCell ref="C3:C6"/>
    <mergeCell ref="D3:E5"/>
    <mergeCell ref="E2:U2"/>
    <mergeCell ref="R3:R6"/>
    <mergeCell ref="S3:S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SLAleksandrov</dc:creator>
  <cp:keywords/>
  <dc:description/>
  <cp:lastModifiedBy>Haygurova</cp:lastModifiedBy>
  <cp:lastPrinted>2018-02-19T08:46:36Z</cp:lastPrinted>
  <dcterms:created xsi:type="dcterms:W3CDTF">2013-11-08T15:13:18Z</dcterms:created>
  <dcterms:modified xsi:type="dcterms:W3CDTF">2020-03-05T14:54:56Z</dcterms:modified>
  <cp:category/>
  <cp:version/>
  <cp:contentType/>
  <cp:contentStatus/>
</cp:coreProperties>
</file>